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300" windowHeight="5040"/>
  </bookViews>
  <sheets>
    <sheet name="worksheet" sheetId="7" r:id="rId1"/>
  </sheets>
  <calcPr calcId="145621"/>
</workbook>
</file>

<file path=xl/calcChain.xml><?xml version="1.0" encoding="utf-8"?>
<calcChain xmlns="http://schemas.openxmlformats.org/spreadsheetml/2006/main">
  <c r="B28" i="7" l="1"/>
  <c r="B27" i="7"/>
  <c r="B35" i="7"/>
  <c r="B36" i="7"/>
  <c r="B34" i="7"/>
  <c r="B31" i="7"/>
  <c r="B30" i="7"/>
  <c r="B16" i="7"/>
  <c r="B17" i="7" s="1"/>
  <c r="B20" i="7" l="1"/>
  <c r="D29" i="7" l="1"/>
  <c r="F29" i="7" s="1"/>
  <c r="F33" i="7" s="1"/>
  <c r="F37" i="7" s="1"/>
  <c r="E27" i="7"/>
  <c r="B18" i="7"/>
  <c r="E28" i="7" l="1"/>
  <c r="C31" i="7"/>
  <c r="F44" i="7" s="1"/>
  <c r="C30" i="7"/>
  <c r="F43" i="7" s="1"/>
  <c r="C35" i="7"/>
  <c r="F38" i="7"/>
  <c r="F41" i="7" s="1"/>
  <c r="C34" i="7"/>
  <c r="C36" i="7"/>
  <c r="D32" i="7" l="1"/>
  <c r="D33" i="7" s="1"/>
  <c r="D37" i="7" s="1"/>
  <c r="F45" i="7"/>
  <c r="E46" i="7"/>
  <c r="D38" i="7" l="1"/>
  <c r="F47" i="7"/>
  <c r="F48" i="7" s="1"/>
  <c r="F49" i="7" s="1"/>
  <c r="F50" i="7"/>
  <c r="D40" i="7" l="1"/>
  <c r="C54" i="7" s="1"/>
  <c r="D55" i="7" s="1"/>
  <c r="F51" i="7"/>
  <c r="D41" i="7" l="1"/>
  <c r="C46" i="7" s="1"/>
  <c r="D47" i="7" l="1"/>
  <c r="D48" i="7" s="1"/>
  <c r="D49" i="7" s="1"/>
  <c r="D51" i="7" s="1"/>
  <c r="F52" i="7" s="1"/>
  <c r="D50" i="7"/>
  <c r="D56" i="7" l="1"/>
  <c r="F57" i="7" s="1"/>
  <c r="D22" i="7" s="1"/>
</calcChain>
</file>

<file path=xl/sharedStrings.xml><?xml version="1.0" encoding="utf-8"?>
<sst xmlns="http://schemas.openxmlformats.org/spreadsheetml/2006/main" count="56" uniqueCount="48">
  <si>
    <t>Schedule C</t>
  </si>
  <si>
    <t>Gross Receipts</t>
  </si>
  <si>
    <t>Business Expenses</t>
  </si>
  <si>
    <t>Net income before Office-in-home Deduction</t>
  </si>
  <si>
    <t>Total square feet of Home</t>
  </si>
  <si>
    <t>Mortgage Interest</t>
  </si>
  <si>
    <t>Real Property Taxes</t>
  </si>
  <si>
    <t>Tier I deductions</t>
  </si>
  <si>
    <t>Net Income after Tier I deductions</t>
  </si>
  <si>
    <t>Insurance</t>
  </si>
  <si>
    <t>Repairs and maintenance</t>
  </si>
  <si>
    <t>Utilities</t>
  </si>
  <si>
    <t>Tier II Deductions</t>
  </si>
  <si>
    <t>Net Income after Tier II deductions</t>
  </si>
  <si>
    <t>Tier III Deduction</t>
  </si>
  <si>
    <t>Depreciation Expense</t>
  </si>
  <si>
    <t>Depreciation %</t>
  </si>
  <si>
    <t>Cost of Home, excluding Land</t>
  </si>
  <si>
    <t>Net Income after Tier III deduction</t>
  </si>
  <si>
    <t>Regular Office In Home Deduction</t>
  </si>
  <si>
    <t>Simplified Method</t>
  </si>
  <si>
    <t>Schedule A Itemized Deductions</t>
  </si>
  <si>
    <t>Net Income After Additional Schedule A Deductions</t>
  </si>
  <si>
    <t>Self-employment Tax</t>
  </si>
  <si>
    <t>Self-employment tax deduction</t>
  </si>
  <si>
    <t>Increase in Taxable Income</t>
  </si>
  <si>
    <t>Regular Tax Expense</t>
  </si>
  <si>
    <t>Self-employment tax expense</t>
  </si>
  <si>
    <t>Total tax expense from self-employment income</t>
  </si>
  <si>
    <t>Note: by using simplified method, no depreciation is recaptured when home is sold.</t>
  </si>
  <si>
    <t>Depreciation recapture when home is sold.</t>
  </si>
  <si>
    <t>Tax Savings (cost) of simplified method.</t>
  </si>
  <si>
    <t>Square feet of home used for business</t>
  </si>
  <si>
    <t>Maximum Simplified Method Deduction</t>
  </si>
  <si>
    <t>Simplified Method Deduction if business Sq Ft &lt;300</t>
  </si>
  <si>
    <t>Tax Cost</t>
  </si>
  <si>
    <t>Recapture Gain Tax Rate</t>
  </si>
  <si>
    <t>Marginal Tax Rate</t>
  </si>
  <si>
    <t>Net tax including depreciation recapture</t>
  </si>
  <si>
    <t>Tax Savings (cost) of simplified method including depreciation recapture.</t>
  </si>
  <si>
    <t>Real Estate Taxes</t>
  </si>
  <si>
    <t xml:space="preserve">Repairs &amp; Maintenance </t>
  </si>
  <si>
    <t>Regular v Simplified Deduction:</t>
  </si>
  <si>
    <t>Business Use % of Home</t>
  </si>
  <si>
    <t>Enter the Following Amounts:</t>
  </si>
  <si>
    <t>Other Variables, Do Not Change:</t>
  </si>
  <si>
    <t>Results:</t>
  </si>
  <si>
    <t>Computations: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</si>
</sst>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165" fontId="0" fillId="0" borderId="1" xfId="0" applyNumberForma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5" fontId="0" fillId="0" borderId="0" xfId="2" applyNumberFormat="1" applyFont="1" applyBorder="1"/>
    <xf numFmtId="165" fontId="0" fillId="0" borderId="5" xfId="2" applyNumberFormat="1" applyFont="1" applyBorder="1"/>
    <xf numFmtId="0" fontId="0" fillId="0" borderId="11" xfId="0" applyBorder="1"/>
    <xf numFmtId="166" fontId="0" fillId="0" borderId="12" xfId="1" applyNumberFormat="1" applyFont="1" applyBorder="1"/>
    <xf numFmtId="0" fontId="0" fillId="0" borderId="15" xfId="0" applyBorder="1"/>
    <xf numFmtId="165" fontId="0" fillId="2" borderId="12" xfId="2" applyNumberFormat="1" applyFont="1" applyFill="1" applyBorder="1"/>
    <xf numFmtId="166" fontId="0" fillId="2" borderId="12" xfId="1" applyNumberFormat="1" applyFont="1" applyFill="1" applyBorder="1"/>
    <xf numFmtId="0" fontId="0" fillId="0" borderId="17" xfId="0" applyBorder="1"/>
    <xf numFmtId="167" fontId="0" fillId="2" borderId="18" xfId="3" applyNumberFormat="1" applyFont="1" applyFill="1" applyBorder="1"/>
    <xf numFmtId="9" fontId="0" fillId="0" borderId="12" xfId="3" applyFont="1" applyBorder="1"/>
    <xf numFmtId="164" fontId="0" fillId="0" borderId="12" xfId="3" applyNumberFormat="1" applyFont="1" applyBorder="1"/>
    <xf numFmtId="9" fontId="0" fillId="0" borderId="16" xfId="3" applyNumberFormat="1" applyFont="1" applyBorder="1"/>
    <xf numFmtId="165" fontId="0" fillId="0" borderId="21" xfId="0" applyNumberFormat="1" applyBorder="1"/>
    <xf numFmtId="0" fontId="0" fillId="0" borderId="1" xfId="0" applyBorder="1"/>
    <xf numFmtId="165" fontId="0" fillId="0" borderId="0" xfId="0" applyNumberFormat="1" applyBorder="1"/>
    <xf numFmtId="165" fontId="0" fillId="0" borderId="5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0" xfId="0" applyBorder="1" applyAlignment="1"/>
    <xf numFmtId="0" fontId="0" fillId="0" borderId="5" xfId="0" applyBorder="1" applyAlignment="1"/>
    <xf numFmtId="0" fontId="0" fillId="0" borderId="8" xfId="0" applyBorder="1" applyAlignment="1">
      <alignment wrapText="1"/>
    </xf>
    <xf numFmtId="0" fontId="0" fillId="0" borderId="10" xfId="0" applyBorder="1" applyAlignment="1"/>
    <xf numFmtId="0" fontId="0" fillId="0" borderId="9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workbookViewId="0">
      <selection sqref="A1:B1"/>
    </sheetView>
  </sheetViews>
  <sheetFormatPr defaultRowHeight="15" x14ac:dyDescent="0.25"/>
  <cols>
    <col min="1" max="1" width="47" customWidth="1"/>
    <col min="2" max="2" width="12.28515625" bestFit="1" customWidth="1"/>
    <col min="3" max="4" width="10.140625" bestFit="1" customWidth="1"/>
    <col min="6" max="6" width="10.140625" bestFit="1" customWidth="1"/>
    <col min="7" max="7" width="12.5703125" bestFit="1" customWidth="1"/>
    <col min="8" max="8" width="9.28515625" bestFit="1" customWidth="1"/>
    <col min="9" max="16" width="9.7109375" bestFit="1" customWidth="1"/>
    <col min="17" max="17" width="9.7109375" hidden="1" customWidth="1"/>
    <col min="18" max="20" width="11.28515625" hidden="1" customWidth="1"/>
    <col min="21" max="26" width="11.28515625" bestFit="1" customWidth="1"/>
  </cols>
  <sheetData>
    <row r="1" spans="1:3" ht="15.75" thickBot="1" x14ac:dyDescent="0.3">
      <c r="A1" s="22" t="s">
        <v>42</v>
      </c>
      <c r="B1" s="23"/>
      <c r="C1" s="1"/>
    </row>
    <row r="2" spans="1:3" x14ac:dyDescent="0.25">
      <c r="A2" s="24" t="s">
        <v>44</v>
      </c>
      <c r="B2" s="25"/>
      <c r="C2" s="1"/>
    </row>
    <row r="3" spans="1:3" x14ac:dyDescent="0.25">
      <c r="A3" s="8" t="s">
        <v>17</v>
      </c>
      <c r="B3" s="11">
        <v>200000</v>
      </c>
    </row>
    <row r="4" spans="1:3" x14ac:dyDescent="0.25">
      <c r="A4" s="8" t="s">
        <v>32</v>
      </c>
      <c r="B4" s="12">
        <v>300</v>
      </c>
    </row>
    <row r="5" spans="1:3" x14ac:dyDescent="0.25">
      <c r="A5" s="8" t="s">
        <v>4</v>
      </c>
      <c r="B5" s="12">
        <v>3000</v>
      </c>
    </row>
    <row r="6" spans="1:3" x14ac:dyDescent="0.25">
      <c r="A6" s="8" t="s">
        <v>5</v>
      </c>
      <c r="B6" s="11">
        <v>10000</v>
      </c>
    </row>
    <row r="7" spans="1:3" x14ac:dyDescent="0.25">
      <c r="A7" s="8" t="s">
        <v>40</v>
      </c>
      <c r="B7" s="11">
        <v>3000</v>
      </c>
    </row>
    <row r="8" spans="1:3" x14ac:dyDescent="0.25">
      <c r="A8" t="s">
        <v>1</v>
      </c>
      <c r="B8" s="11">
        <v>9000</v>
      </c>
    </row>
    <row r="9" spans="1:3" x14ac:dyDescent="0.25">
      <c r="A9" t="s">
        <v>2</v>
      </c>
      <c r="B9" s="11">
        <v>3400</v>
      </c>
    </row>
    <row r="10" spans="1:3" x14ac:dyDescent="0.25">
      <c r="A10" s="8"/>
      <c r="B10" s="11"/>
    </row>
    <row r="11" spans="1:3" x14ac:dyDescent="0.25">
      <c r="A11" s="8" t="s">
        <v>9</v>
      </c>
      <c r="B11" s="11">
        <v>1500</v>
      </c>
    </row>
    <row r="12" spans="1:3" x14ac:dyDescent="0.25">
      <c r="A12" s="8" t="s">
        <v>41</v>
      </c>
      <c r="B12" s="11">
        <v>900</v>
      </c>
    </row>
    <row r="13" spans="1:3" x14ac:dyDescent="0.25">
      <c r="A13" s="8" t="s">
        <v>11</v>
      </c>
      <c r="B13" s="11">
        <v>2400</v>
      </c>
    </row>
    <row r="14" spans="1:3" ht="15.75" thickBot="1" x14ac:dyDescent="0.3">
      <c r="A14" s="13" t="s">
        <v>37</v>
      </c>
      <c r="B14" s="14">
        <v>0.1</v>
      </c>
    </row>
    <row r="15" spans="1:3" x14ac:dyDescent="0.25">
      <c r="A15" s="24" t="s">
        <v>45</v>
      </c>
      <c r="B15" s="25"/>
    </row>
    <row r="16" spans="1:3" x14ac:dyDescent="0.25">
      <c r="A16" s="8" t="s">
        <v>33</v>
      </c>
      <c r="B16" s="9">
        <f>B4*5</f>
        <v>1500</v>
      </c>
    </row>
    <row r="17" spans="1:6" x14ac:dyDescent="0.25">
      <c r="A17" s="8" t="s">
        <v>34</v>
      </c>
      <c r="B17" s="9">
        <f>MIN(B16,1500)</f>
        <v>1500</v>
      </c>
    </row>
    <row r="18" spans="1:6" x14ac:dyDescent="0.25">
      <c r="A18" s="8" t="s">
        <v>43</v>
      </c>
      <c r="B18" s="15">
        <f>B4/B5</f>
        <v>0.1</v>
      </c>
    </row>
    <row r="19" spans="1:6" x14ac:dyDescent="0.25">
      <c r="A19" s="8" t="s">
        <v>16</v>
      </c>
      <c r="B19" s="16">
        <v>2.564E-2</v>
      </c>
    </row>
    <row r="20" spans="1:6" ht="15.75" thickBot="1" x14ac:dyDescent="0.3">
      <c r="A20" s="10" t="s">
        <v>36</v>
      </c>
      <c r="B20" s="17">
        <f>MIN(0.25,B14)</f>
        <v>0.1</v>
      </c>
    </row>
    <row r="21" spans="1:6" ht="15.75" thickBot="1" x14ac:dyDescent="0.3">
      <c r="A21" s="34" t="s">
        <v>46</v>
      </c>
      <c r="B21" s="35"/>
      <c r="C21" s="36"/>
      <c r="D21" s="36"/>
    </row>
    <row r="22" spans="1:6" ht="15.75" thickBot="1" x14ac:dyDescent="0.3">
      <c r="A22" s="32" t="s">
        <v>39</v>
      </c>
      <c r="B22" s="33"/>
      <c r="C22" s="33"/>
      <c r="D22" s="18">
        <f>F57</f>
        <v>-4.4181187799999861</v>
      </c>
    </row>
    <row r="24" spans="1:6" ht="15.75" thickBot="1" x14ac:dyDescent="0.3"/>
    <row r="25" spans="1:6" ht="15.75" thickBot="1" x14ac:dyDescent="0.3">
      <c r="A25" s="19" t="s">
        <v>47</v>
      </c>
      <c r="B25" s="37" t="s">
        <v>19</v>
      </c>
      <c r="C25" s="38"/>
      <c r="D25" s="39"/>
      <c r="E25" s="37" t="s">
        <v>20</v>
      </c>
      <c r="F25" s="39"/>
    </row>
    <row r="26" spans="1:6" x14ac:dyDescent="0.25">
      <c r="A26" s="3" t="s">
        <v>0</v>
      </c>
      <c r="B26" s="4"/>
      <c r="C26" s="4"/>
      <c r="D26" s="4"/>
      <c r="E26" s="4"/>
      <c r="F26" s="5"/>
    </row>
    <row r="27" spans="1:6" x14ac:dyDescent="0.25">
      <c r="A27" s="3" t="s">
        <v>1</v>
      </c>
      <c r="B27" s="6">
        <f>B8</f>
        <v>9000</v>
      </c>
      <c r="C27" s="6"/>
      <c r="D27" s="6"/>
      <c r="E27" s="20">
        <f>B27</f>
        <v>9000</v>
      </c>
      <c r="F27" s="5"/>
    </row>
    <row r="28" spans="1:6" x14ac:dyDescent="0.25">
      <c r="A28" s="3" t="s">
        <v>2</v>
      </c>
      <c r="B28" s="6">
        <f>B9</f>
        <v>3400</v>
      </c>
      <c r="C28" s="6"/>
      <c r="D28" s="6"/>
      <c r="E28" s="20">
        <f>B28</f>
        <v>3400</v>
      </c>
      <c r="F28" s="5"/>
    </row>
    <row r="29" spans="1:6" x14ac:dyDescent="0.25">
      <c r="A29" s="3" t="s">
        <v>3</v>
      </c>
      <c r="B29" s="6"/>
      <c r="C29" s="6"/>
      <c r="D29" s="6">
        <f>B27-B28</f>
        <v>5600</v>
      </c>
      <c r="E29" s="4"/>
      <c r="F29" s="21">
        <f>D29</f>
        <v>5600</v>
      </c>
    </row>
    <row r="30" spans="1:6" x14ac:dyDescent="0.25">
      <c r="A30" s="3" t="s">
        <v>5</v>
      </c>
      <c r="B30" s="6">
        <f>B6</f>
        <v>10000</v>
      </c>
      <c r="C30" s="6">
        <f>B30*B18</f>
        <v>1000</v>
      </c>
      <c r="D30" s="6"/>
      <c r="E30" s="4"/>
      <c r="F30" s="5"/>
    </row>
    <row r="31" spans="1:6" x14ac:dyDescent="0.25">
      <c r="A31" s="3" t="s">
        <v>6</v>
      </c>
      <c r="B31" s="6">
        <f>B7</f>
        <v>3000</v>
      </c>
      <c r="C31" s="6">
        <f>B31*B18</f>
        <v>300</v>
      </c>
      <c r="D31" s="6"/>
      <c r="E31" s="4"/>
      <c r="F31" s="5"/>
    </row>
    <row r="32" spans="1:6" x14ac:dyDescent="0.25">
      <c r="A32" s="3" t="s">
        <v>7</v>
      </c>
      <c r="B32" s="6"/>
      <c r="C32" s="6"/>
      <c r="D32" s="6">
        <f>+C30+C31</f>
        <v>1300</v>
      </c>
      <c r="E32" s="4"/>
      <c r="F32" s="7">
        <v>0</v>
      </c>
    </row>
    <row r="33" spans="1:6" x14ac:dyDescent="0.25">
      <c r="A33" s="3" t="s">
        <v>8</v>
      </c>
      <c r="B33" s="6"/>
      <c r="C33" s="6"/>
      <c r="D33" s="6">
        <f>D29-D32</f>
        <v>4300</v>
      </c>
      <c r="E33" s="4"/>
      <c r="F33" s="7">
        <f>F29-F32</f>
        <v>5600</v>
      </c>
    </row>
    <row r="34" spans="1:6" x14ac:dyDescent="0.25">
      <c r="A34" s="3" t="s">
        <v>9</v>
      </c>
      <c r="B34" s="6">
        <f>B11</f>
        <v>1500</v>
      </c>
      <c r="C34" s="6">
        <f>B34*$B$18</f>
        <v>150</v>
      </c>
      <c r="D34" s="6"/>
      <c r="E34" s="4"/>
      <c r="F34" s="5"/>
    </row>
    <row r="35" spans="1:6" x14ac:dyDescent="0.25">
      <c r="A35" s="3" t="s">
        <v>10</v>
      </c>
      <c r="B35" s="6">
        <f>B12</f>
        <v>900</v>
      </c>
      <c r="C35" s="6">
        <f>B35*$B$18</f>
        <v>90</v>
      </c>
      <c r="D35" s="6"/>
      <c r="E35" s="4"/>
      <c r="F35" s="5"/>
    </row>
    <row r="36" spans="1:6" x14ac:dyDescent="0.25">
      <c r="A36" s="3" t="s">
        <v>11</v>
      </c>
      <c r="B36" s="6">
        <f>B13</f>
        <v>2400</v>
      </c>
      <c r="C36" s="6">
        <f>B36*$B$18</f>
        <v>240</v>
      </c>
      <c r="D36" s="6"/>
      <c r="E36" s="4"/>
      <c r="F36" s="5"/>
    </row>
    <row r="37" spans="1:6" x14ac:dyDescent="0.25">
      <c r="A37" s="3" t="s">
        <v>12</v>
      </c>
      <c r="B37" s="6"/>
      <c r="C37" s="6"/>
      <c r="D37" s="6">
        <f>MIN(D33,SUM(C34:C36))</f>
        <v>480</v>
      </c>
      <c r="E37" s="4"/>
      <c r="F37" s="7">
        <f>MIN(F33,MIN(B16,B17))</f>
        <v>1500</v>
      </c>
    </row>
    <row r="38" spans="1:6" x14ac:dyDescent="0.25">
      <c r="A38" s="3" t="s">
        <v>13</v>
      </c>
      <c r="B38" s="6"/>
      <c r="C38" s="6"/>
      <c r="D38" s="6">
        <f>D33-D37</f>
        <v>3820</v>
      </c>
      <c r="E38" s="4"/>
      <c r="F38" s="21">
        <f>F33-F37</f>
        <v>4100</v>
      </c>
    </row>
    <row r="39" spans="1:6" x14ac:dyDescent="0.25">
      <c r="A39" s="3" t="s">
        <v>14</v>
      </c>
      <c r="B39" s="6"/>
      <c r="C39" s="6"/>
      <c r="D39" s="6"/>
      <c r="E39" s="4"/>
      <c r="F39" s="5"/>
    </row>
    <row r="40" spans="1:6" x14ac:dyDescent="0.25">
      <c r="A40" s="3" t="s">
        <v>15</v>
      </c>
      <c r="B40" s="6"/>
      <c r="C40" s="4"/>
      <c r="D40" s="6">
        <f>MIN(D38,(B3*B18*B19))</f>
        <v>512.79999999999995</v>
      </c>
      <c r="E40" s="4"/>
      <c r="F40" s="7">
        <v>0</v>
      </c>
    </row>
    <row r="41" spans="1:6" x14ac:dyDescent="0.25">
      <c r="A41" s="3" t="s">
        <v>18</v>
      </c>
      <c r="B41" s="6"/>
      <c r="C41" s="6"/>
      <c r="D41" s="6">
        <f>D38-D40</f>
        <v>3307.2</v>
      </c>
      <c r="E41" s="4"/>
      <c r="F41" s="21">
        <f>F38-F40</f>
        <v>4100</v>
      </c>
    </row>
    <row r="42" spans="1:6" x14ac:dyDescent="0.25">
      <c r="A42" s="3" t="s">
        <v>21</v>
      </c>
      <c r="B42" s="6"/>
      <c r="C42" s="6"/>
      <c r="D42" s="6"/>
      <c r="E42" s="4"/>
      <c r="F42" s="5"/>
    </row>
    <row r="43" spans="1:6" x14ac:dyDescent="0.25">
      <c r="A43" s="3" t="s">
        <v>5</v>
      </c>
      <c r="B43" s="6"/>
      <c r="C43" s="6"/>
      <c r="D43" s="6"/>
      <c r="E43" s="4"/>
      <c r="F43" s="21">
        <f>C30</f>
        <v>1000</v>
      </c>
    </row>
    <row r="44" spans="1:6" x14ac:dyDescent="0.25">
      <c r="A44" s="3" t="s">
        <v>6</v>
      </c>
      <c r="B44" s="6"/>
      <c r="C44" s="6"/>
      <c r="D44" s="6"/>
      <c r="E44" s="4"/>
      <c r="F44" s="21">
        <f>C31</f>
        <v>300</v>
      </c>
    </row>
    <row r="45" spans="1:6" x14ac:dyDescent="0.25">
      <c r="A45" s="3" t="s">
        <v>22</v>
      </c>
      <c r="B45" s="6"/>
      <c r="C45" s="6"/>
      <c r="D45" s="6"/>
      <c r="E45" s="4"/>
      <c r="F45" s="21">
        <f>F41-F43-F44</f>
        <v>2800</v>
      </c>
    </row>
    <row r="46" spans="1:6" x14ac:dyDescent="0.25">
      <c r="A46" s="3" t="s">
        <v>23</v>
      </c>
      <c r="B46" s="4"/>
      <c r="C46" s="20">
        <f>D41*0.153*0.9235</f>
        <v>467.29247759999993</v>
      </c>
      <c r="D46" s="20"/>
      <c r="E46" s="20">
        <f>F41*0.153*0.9235</f>
        <v>579.3115499999999</v>
      </c>
      <c r="F46" s="21"/>
    </row>
    <row r="47" spans="1:6" x14ac:dyDescent="0.25">
      <c r="A47" s="3" t="s">
        <v>24</v>
      </c>
      <c r="B47" s="4"/>
      <c r="C47" s="20"/>
      <c r="D47" s="20">
        <f>C46/2</f>
        <v>233.64623879999996</v>
      </c>
      <c r="E47" s="20"/>
      <c r="F47" s="21">
        <f>E46/2</f>
        <v>289.65577499999995</v>
      </c>
    </row>
    <row r="48" spans="1:6" x14ac:dyDescent="0.25">
      <c r="A48" s="3" t="s">
        <v>25</v>
      </c>
      <c r="B48" s="4"/>
      <c r="C48" s="20"/>
      <c r="D48" s="20">
        <f>D41-D47</f>
        <v>3073.5537611999998</v>
      </c>
      <c r="E48" s="20"/>
      <c r="F48" s="21">
        <f>F45-F47</f>
        <v>2510.3442249999998</v>
      </c>
    </row>
    <row r="49" spans="1:6" x14ac:dyDescent="0.25">
      <c r="A49" s="3" t="s">
        <v>26</v>
      </c>
      <c r="B49" s="4"/>
      <c r="C49" s="20"/>
      <c r="D49" s="20">
        <f>D48*B14</f>
        <v>307.35537612000002</v>
      </c>
      <c r="E49" s="20"/>
      <c r="F49" s="21">
        <f>F48*B14</f>
        <v>251.03442250000001</v>
      </c>
    </row>
    <row r="50" spans="1:6" x14ac:dyDescent="0.25">
      <c r="A50" s="3" t="s">
        <v>27</v>
      </c>
      <c r="B50" s="4"/>
      <c r="C50" s="20"/>
      <c r="D50" s="20">
        <f>C46</f>
        <v>467.29247759999993</v>
      </c>
      <c r="E50" s="20"/>
      <c r="F50" s="21">
        <f>E46</f>
        <v>579.3115499999999</v>
      </c>
    </row>
    <row r="51" spans="1:6" x14ac:dyDescent="0.25">
      <c r="A51" s="3" t="s">
        <v>28</v>
      </c>
      <c r="B51" s="4"/>
      <c r="C51" s="20"/>
      <c r="D51" s="20">
        <f>D49+D50</f>
        <v>774.64785371999994</v>
      </c>
      <c r="E51" s="20"/>
      <c r="F51" s="21">
        <f>F49+F50</f>
        <v>830.3459724999999</v>
      </c>
    </row>
    <row r="52" spans="1:6" x14ac:dyDescent="0.25">
      <c r="A52" s="3" t="s">
        <v>31</v>
      </c>
      <c r="B52" s="4"/>
      <c r="C52" s="20"/>
      <c r="D52" s="20"/>
      <c r="E52" s="20"/>
      <c r="F52" s="21">
        <f>D51-F51</f>
        <v>-55.698118779999959</v>
      </c>
    </row>
    <row r="53" spans="1:6" x14ac:dyDescent="0.25">
      <c r="A53" s="26" t="s">
        <v>29</v>
      </c>
      <c r="B53" s="27"/>
      <c r="C53" s="27"/>
      <c r="D53" s="27"/>
      <c r="E53" s="27"/>
      <c r="F53" s="28"/>
    </row>
    <row r="54" spans="1:6" x14ac:dyDescent="0.25">
      <c r="A54" s="3" t="s">
        <v>30</v>
      </c>
      <c r="B54" s="4"/>
      <c r="C54" s="20">
        <f>D40</f>
        <v>512.79999999999995</v>
      </c>
      <c r="D54" s="4"/>
      <c r="E54" s="4"/>
      <c r="F54" s="5"/>
    </row>
    <row r="55" spans="1:6" x14ac:dyDescent="0.25">
      <c r="A55" s="3" t="s">
        <v>35</v>
      </c>
      <c r="B55" s="4"/>
      <c r="C55" s="4"/>
      <c r="D55" s="20">
        <f>C54*B20</f>
        <v>51.28</v>
      </c>
      <c r="E55" s="4"/>
      <c r="F55" s="5"/>
    </row>
    <row r="56" spans="1:6" ht="15.75" thickBot="1" x14ac:dyDescent="0.3">
      <c r="A56" s="3" t="s">
        <v>38</v>
      </c>
      <c r="B56" s="4"/>
      <c r="C56" s="4"/>
      <c r="D56" s="20">
        <f>D51+D55</f>
        <v>825.92785371999992</v>
      </c>
      <c r="E56" s="4"/>
      <c r="F56" s="5"/>
    </row>
    <row r="57" spans="1:6" ht="19.5" customHeight="1" thickBot="1" x14ac:dyDescent="0.3">
      <c r="A57" s="29" t="s">
        <v>39</v>
      </c>
      <c r="B57" s="30"/>
      <c r="C57" s="30"/>
      <c r="D57" s="30"/>
      <c r="E57" s="31"/>
      <c r="F57" s="2">
        <f>D56-F51</f>
        <v>-4.4181187799999861</v>
      </c>
    </row>
  </sheetData>
  <mergeCells count="9">
    <mergeCell ref="A1:B1"/>
    <mergeCell ref="A2:B2"/>
    <mergeCell ref="A15:B15"/>
    <mergeCell ref="A53:F53"/>
    <mergeCell ref="A57:E57"/>
    <mergeCell ref="A22:C22"/>
    <mergeCell ref="A21:D21"/>
    <mergeCell ref="B25:D25"/>
    <mergeCell ref="E25:F25"/>
  </mergeCells>
  <pageMargins left="0.7" right="0.7" top="0.25" bottom="0.2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wnloadable Document" ma:contentTypeID="0x010100C568DB52D9D0A14D9B2FDCC96666E9F2007948130EC3DB064584E219954237AF3900C091C3940B5C43A680422C1A537FF75A0207007F70DF80B7AFEA44BC1B31BF2E3BA092" ma:contentTypeVersion="" ma:contentTypeDescription="Create a downloadable document in this library" ma:contentTypeScope="" ma:versionID="281d7ac5c176a6e4eb9c4e07cc3a63bd">
  <xsd:schema xmlns:xsd="http://www.w3.org/2001/XMLSchema" xmlns:p="http://schemas.microsoft.com/office/2006/metadata/properties" xmlns:ns1="http://schemas.microsoft.com/sharepoint/v3" xmlns:ns2="96C1F8B8-9E1A-4AE1-8740-2DCF5B5860B6" xmlns:ns3="http://schemas.microsoft.com/sharepoint/v3/fields" targetNamespace="http://schemas.microsoft.com/office/2006/metadata/properties" ma:root="true" ma:fieldsID="99eb3854c8589cc2c436b46678c2e3fd" ns1:_="" ns2:_="" ns3:_="">
    <xsd:import namespace="http://schemas.microsoft.com/sharepoint/v3"/>
    <xsd:import namespace="96C1F8B8-9E1A-4AE1-8740-2DCF5B5860B6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2:ExcludeFromSearch" minOccurs="0"/>
                <xsd:element ref="ns2:Subtitle" minOccurs="0"/>
                <xsd:element ref="ns1:Author" minOccurs="0"/>
                <xsd:element ref="ns2:Abstract" minOccurs="0"/>
                <xsd:element ref="ns2:Topic" minOccurs="0"/>
                <xsd:element ref="ns2:DocumentType" minOccurs="0"/>
                <xsd:element ref="ns3:PracticeArea" minOccurs="0"/>
                <xsd:element ref="ns2:Roles" minOccurs="0"/>
                <xsd:element ref="ns2:CoremetricsPageID" minOccurs="0"/>
                <xsd:element ref="ns2:CoremetricsCategoryID" minOccurs="0"/>
                <xsd:element ref="ns2:CSCAccessLevel" minOccurs="0"/>
                <xsd:element ref="ns2:OrigArticleDate" minOccurs="0"/>
                <xsd:element ref="ns2:LegacyUr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mments" ma:index="8" nillable="true" ma:displayName="Description" ma:internalName="Comments">
      <xsd:simpleType>
        <xsd:restriction base="dms:Note"/>
      </xsd:simpleType>
    </xsd:element>
    <xsd:element name="PublishingContact" ma:index="9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0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1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2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3" nillable="true" ma:displayName="Rollup Image" ma:internalName="PublishingRollupImage">
      <xsd:simpleType>
        <xsd:restriction base="dms:Unknown"/>
      </xsd:simpleType>
    </xsd:element>
    <xsd:element name="Author" ma:index="16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28" nillable="true" ma:displayName="Scheduling Start Date" ma:internalName="PublishingStartDate">
      <xsd:simpleType>
        <xsd:restriction base="dms:Unknown"/>
      </xsd:simpleType>
    </xsd:element>
    <xsd:element name="PublishingExpirationDate" ma:index="2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96C1F8B8-9E1A-4AE1-8740-2DCF5B5860B6" elementFormDefault="qualified">
    <xsd:import namespace="http://schemas.microsoft.com/office/2006/documentManagement/types"/>
    <xsd:element name="ExcludeFromSearch" ma:index="14" nillable="true" ma:displayName="Exclude From Internal Search" ma:internalName="ExcludeFromSearch">
      <xsd:simpleType>
        <xsd:restriction base="dms:Boolean"/>
      </xsd:simpleType>
    </xsd:element>
    <xsd:element name="Subtitle" ma:index="15" nillable="true" ma:displayName="Subtitle" ma:description="" ma:internalName="Subtitle">
      <xsd:simpleType>
        <xsd:restriction base="dms:Text">
          <xsd:maxLength value="255"/>
        </xsd:restriction>
      </xsd:simpleType>
    </xsd:element>
    <xsd:element name="Abstract" ma:index="17" nillable="true" ma:displayName="Abstract" ma:description="" ma:internalName="Abstract">
      <xsd:simpleType>
        <xsd:restriction base="dms:Unknown"/>
      </xsd:simpleType>
    </xsd:element>
    <xsd:element name="Topic" ma:index="19" nillable="true" ma:displayName="Topic" ma:description="Contains comma delimited guids" ma:internalName="Topic">
      <xsd:simpleType>
        <xsd:restriction base="dms:Unknown"/>
      </xsd:simpleType>
    </xsd:element>
    <xsd:element name="DocumentType" ma:index="20" nillable="true" ma:displayName="Document Type" ma:description="Contains comma delimited guids" ma:internalName="DocumentType">
      <xsd:simpleType>
        <xsd:restriction base="dms:Unknown"/>
      </xsd:simpleType>
    </xsd:element>
    <xsd:element name="Roles" ma:index="22" nillable="true" ma:displayName="Roles" ma:description="" ma:internalName="Roles">
      <xsd:simpleType>
        <xsd:restriction base="dms:Unknown"/>
      </xsd:simpleType>
    </xsd:element>
    <xsd:element name="CoremetricsPageID" ma:index="23" nillable="true" ma:displayName="Coremetrics Page ID" ma:description="" ma:internalName="CoremetricsPageID">
      <xsd:simpleType>
        <xsd:restriction base="dms:Text">
          <xsd:maxLength value="50"/>
        </xsd:restriction>
      </xsd:simpleType>
    </xsd:element>
    <xsd:element name="CoremetricsCategoryID" ma:index="24" nillable="true" ma:displayName="Coremetrics Category ID" ma:description="" ma:internalName="CoremetricsCategoryID">
      <xsd:simpleType>
        <xsd:restriction base="dms:Text">
          <xsd:maxLength value="50"/>
        </xsd:restriction>
      </xsd:simpleType>
    </xsd:element>
    <xsd:element name="CSCAccessLevel" ma:index="25" nillable="true" ma:displayName="Legacy CSC Access Level" ma:decimals="0" ma:description="Legacy CSC site access level" ma:internalName="CSCAccessLevel" ma:readOnly="true">
      <xsd:simpleType>
        <xsd:restriction base="dms:Number">
          <xsd:maxInclusive value="4"/>
          <xsd:minInclusive value="1"/>
        </xsd:restriction>
      </xsd:simpleType>
    </xsd:element>
    <xsd:element name="OrigArticleDate" ma:index="26" nillable="true" ma:displayName="Original Article Date" ma:description="" ma:internalName="OrigArticleDate" ma:readOnly="true">
      <xsd:simpleType>
        <xsd:restriction base="dms:DateTime"/>
      </xsd:simpleType>
    </xsd:element>
    <xsd:element name="LegacyUrl" ma:index="27" nillable="true" ma:displayName="Legacy Article Url" ma:description="" ma:internalName="Legacy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PracticeArea" ma:index="21" nillable="true" ma:displayName="Practice Area" ma:description="" ma:list="00ae9e9f-b187-4549-a137-3970cfd0c2af" ma:internalName="PracticeArea" ma:showField="Title" ma:web="e1927741-d4ef-4e34-a580-c3e12e9be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opic xmlns="96C1F8B8-9E1A-4AE1-8740-2DCF5B5860B6" xsi:nil="true"/>
    <PublishingRollupImage xmlns="http://schemas.microsoft.com/sharepoint/v3" xsi:nil="true"/>
    <CoremetricsPageID xmlns="96C1F8B8-9E1A-4AE1-8740-2DCF5B5860B6" xsi:nil="true"/>
    <PublishingContactEmail xmlns="http://schemas.microsoft.com/sharepoint/v3" xsi:nil="true"/>
    <DocumentType xmlns="96C1F8B8-9E1A-4AE1-8740-2DCF5B5860B6" xsi:nil="true"/>
    <PracticeArea xmlns="http://schemas.microsoft.com/sharepoint/v3/fields"/>
    <CoremetricsCategoryID xmlns="96C1F8B8-9E1A-4AE1-8740-2DCF5B5860B6" xsi:nil="true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Abstract xmlns="96C1F8B8-9E1A-4AE1-8740-2DCF5B5860B6" xsi:nil="true"/>
    <PublishingStartDate xmlns="http://schemas.microsoft.com/sharepoint/v3" xsi:nil="true"/>
    <Roles xmlns="96C1F8B8-9E1A-4AE1-8740-2DCF5B5860B6">;#AICPA.RLUNV0001;#</Roles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Subtitle xmlns="96C1F8B8-9E1A-4AE1-8740-2DCF5B5860B6" xsi:nil="true"/>
    <Comments xmlns="http://schemas.microsoft.com/sharepoint/v3">&lt;div&gt;&lt;/div&gt;</Comments>
    <CSCAccessLevel xmlns="96C1F8B8-9E1A-4AE1-8740-2DCF5B5860B6" xsi:nil="true"/>
    <OrigArticleDate xmlns="96C1F8B8-9E1A-4AE1-8740-2DCF5B5860B6" xsi:nil="true"/>
    <LegacyUrl xmlns="96C1F8B8-9E1A-4AE1-8740-2DCF5B5860B6">
      <Url xsi:nil="true"/>
      <Description xsi:nil="true"/>
    </LegacyUrl>
    <ExcludeFromSearch xmlns="96C1F8B8-9E1A-4AE1-8740-2DCF5B5860B6" xsi:nil="true"/>
  </documentManagement>
</p:properties>
</file>

<file path=customXml/itemProps1.xml><?xml version="1.0" encoding="utf-8"?>
<ds:datastoreItem xmlns:ds="http://schemas.openxmlformats.org/officeDocument/2006/customXml" ds:itemID="{880B7679-C09E-4B46-8B07-044B44577A88}"/>
</file>

<file path=customXml/itemProps2.xml><?xml version="1.0" encoding="utf-8"?>
<ds:datastoreItem xmlns:ds="http://schemas.openxmlformats.org/officeDocument/2006/customXml" ds:itemID="{B14C679D-C9ED-4B85-A0EE-A9DE371A7370}"/>
</file>

<file path=customXml/itemProps3.xml><?xml version="1.0" encoding="utf-8"?>
<ds:datastoreItem xmlns:ds="http://schemas.openxmlformats.org/officeDocument/2006/customXml" ds:itemID="{07A04B5A-8AF9-4B85-9AD5-B6D20D35B1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Student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Student</dc:creator>
  <cp:keywords/>
  <cp:lastModifiedBy>Alistair</cp:lastModifiedBy>
  <cp:lastPrinted>2014-02-18T13:04:38Z</cp:lastPrinted>
  <dcterms:created xsi:type="dcterms:W3CDTF">2014-01-11T16:25:51Z</dcterms:created>
  <dcterms:modified xsi:type="dcterms:W3CDTF">2014-04-30T16:00:04Z</dcterms:modified>
  <cp:contentType>Downloadable 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0x010100C568DB52D9D0A14D9B2FDCC96666E9F2007948130EC3DB064584E219954237AF3900C091C3940B5C43A680422C1A537FF75A0207007F70DF80B7AFEA44BC1B31BF2E3BA092</vt:lpwstr>
  </property>
</Properties>
</file>