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anevius\Downloads\"/>
    </mc:Choice>
  </mc:AlternateContent>
  <xr:revisionPtr revIDLastSave="0" documentId="8_{B4809363-8F8C-4E74-87CB-AB00C905157C}" xr6:coauthVersionLast="37" xr6:coauthVersionMax="37" xr10:uidLastSave="{00000000-0000-0000-0000-000000000000}"/>
  <bookViews>
    <workbookView xWindow="0" yWindow="0" windowWidth="19200" windowHeight="7050" xr2:uid="{00000000-000D-0000-FFFF-FFFF00000000}"/>
  </bookViews>
  <sheets>
    <sheet name="Wash Sale Exercise" sheetId="1" r:id="rId1"/>
  </sheets>
  <calcPr calcId="1790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U16" i="1" l="1"/>
  <c r="R13" i="1"/>
  <c r="U19" i="1"/>
  <c r="X15" i="1"/>
  <c r="X16" i="1"/>
  <c r="X18" i="1"/>
  <c r="X19" i="1"/>
  <c r="X20" i="1"/>
  <c r="X22" i="1"/>
  <c r="AA16" i="1" l="1"/>
  <c r="U14" i="1"/>
  <c r="AA20" i="1"/>
  <c r="U20" i="1"/>
  <c r="AA18" i="1"/>
  <c r="U15" i="1"/>
  <c r="U13" i="1"/>
  <c r="X17" i="1"/>
  <c r="U17" i="1"/>
  <c r="U18" i="1"/>
  <c r="N16" i="1"/>
  <c r="N20" i="1"/>
  <c r="N13" i="1"/>
  <c r="AA15" i="1" l="1"/>
  <c r="AA17" i="1"/>
  <c r="AA19" i="1"/>
  <c r="X13" i="1"/>
  <c r="X21" i="1"/>
  <c r="X14" i="1"/>
  <c r="N19" i="1"/>
  <c r="N15" i="1"/>
  <c r="N18" i="1"/>
  <c r="N14" i="1"/>
  <c r="N17" i="1"/>
  <c r="R17" i="1"/>
  <c r="R20" i="1"/>
  <c r="R21" i="1"/>
  <c r="R14" i="1"/>
  <c r="R15" i="1"/>
  <c r="R16" i="1"/>
  <c r="R18" i="1"/>
  <c r="R19" i="1"/>
  <c r="R22" i="1"/>
  <c r="J13" i="1"/>
  <c r="AA14" i="1" l="1"/>
  <c r="N22" i="1"/>
  <c r="N21" i="1"/>
  <c r="AA13" i="1"/>
  <c r="J20" i="1"/>
  <c r="J16" i="1"/>
  <c r="J19" i="1"/>
  <c r="J15" i="1"/>
  <c r="J21" i="1"/>
  <c r="J17" i="1"/>
  <c r="J22" i="1"/>
  <c r="J18" i="1"/>
  <c r="J14" i="1"/>
  <c r="M23" i="1"/>
  <c r="U21" i="1" l="1"/>
  <c r="AA21" i="1"/>
  <c r="AA22" i="1"/>
  <c r="U22" i="1"/>
  <c r="I23" i="1"/>
  <c r="J25" i="1" l="1"/>
</calcChain>
</file>

<file path=xl/sharedStrings.xml><?xml version="1.0" encoding="utf-8"?>
<sst xmlns="http://schemas.openxmlformats.org/spreadsheetml/2006/main" count="61" uniqueCount="42">
  <si>
    <t>Stock</t>
  </si>
  <si>
    <t>FHS</t>
  </si>
  <si>
    <t>JUS</t>
  </si>
  <si>
    <t>NIK</t>
  </si>
  <si>
    <t>WES</t>
  </si>
  <si>
    <t>QQS</t>
  </si>
  <si>
    <t>POP</t>
  </si>
  <si>
    <t>ODB</t>
  </si>
  <si>
    <t>DCB</t>
  </si>
  <si>
    <t>WDB</t>
  </si>
  <si>
    <t>LCP</t>
  </si>
  <si>
    <t>Shares</t>
  </si>
  <si>
    <t>Purchased</t>
  </si>
  <si>
    <t>Purchase</t>
  </si>
  <si>
    <t>Date</t>
  </si>
  <si>
    <t>Price</t>
  </si>
  <si>
    <t>per Share</t>
  </si>
  <si>
    <t>6/1/2017 Sale</t>
  </si>
  <si>
    <t>Sold</t>
  </si>
  <si>
    <t>per share</t>
  </si>
  <si>
    <t>Gain/(Loss)</t>
  </si>
  <si>
    <t>in total</t>
  </si>
  <si>
    <t>Remaining</t>
  </si>
  <si>
    <t>Basis</t>
  </si>
  <si>
    <t>Original</t>
  </si>
  <si>
    <t>Basis in</t>
  </si>
  <si>
    <t>6/14/2017 Purchase</t>
  </si>
  <si>
    <t>from 6/1/2017 sale</t>
  </si>
  <si>
    <t>Dissallowed loss in total</t>
  </si>
  <si>
    <t>Total Shares</t>
  </si>
  <si>
    <t>Total</t>
  </si>
  <si>
    <t>Owned</t>
  </si>
  <si>
    <t>Total Capital Gain (Loss) after 6/14/2017</t>
  </si>
  <si>
    <t>(complete this last!!)</t>
  </si>
  <si>
    <t>Name</t>
  </si>
  <si>
    <t>Course Section</t>
  </si>
  <si>
    <t xml:space="preserve">On June 1, 2017 you decided to sell a variety of stocks. These stocks were purchased at various dates. (1) Calculate your gain or loss per share as a result of the June 1st sale. On June 14, 2017 you decide that you really think these stocks are going to increase substantially in value, therefore, in an attempt to buy back stocks while they are still low, you repurchase these stocks in various quantities. (2) Do to wash sale rules, you know that some or all of the loss from the June 1, 2017 sale may be disallowed. Therefore, calculate the dissallowed loss and your basis in the newly aquired shares. Finally, because you have bought these shares over various dates, you have two seperate sets of stocks, those remaining from the original purchase and those from the June 14th purchase. (3) Calculate the total amount of shares owned basis in total. Lastly, calculate the total capital gain/loss in total after the June 14th transaction. </t>
  </si>
  <si>
    <t>Answer Key</t>
  </si>
  <si>
    <t>Wash</t>
  </si>
  <si>
    <t>Respurchased</t>
  </si>
  <si>
    <t>New</t>
  </si>
  <si>
    <t>Per Share Basis 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</si>
</sst>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4" x14ac:knownFonts="1">
    <font>
      <sz val="11"/>
      <color theme="1"/>
      <name val="Calibri"/>
      <family val="2"/>
      <scheme val="minor"/>
    </font>
    <font>
      <sz val="11"/>
      <color theme="1"/>
      <name val="Calibri"/>
      <family val="2"/>
      <scheme val="minor"/>
    </font>
    <font>
      <sz val="12"/>
      <color theme="1"/>
      <name val="Times New Roman"/>
      <family val="1"/>
    </font>
    <font>
      <b/>
      <sz val="12"/>
      <color rgb="FFFF0000"/>
      <name val="Times New Roman"/>
      <family val="1"/>
    </font>
  </fonts>
  <fills count="3">
    <fill>
      <patternFill patternType="none"/>
    </fill>
    <fill>
      <patternFill patternType="gray125"/>
    </fill>
    <fill>
      <patternFill patternType="solid">
        <fgColor theme="7"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34">
    <xf numFmtId="0" fontId="0" fillId="0" borderId="0" xfId="0"/>
    <xf numFmtId="0" fontId="0" fillId="0" borderId="0" xfId="0" applyProtection="1"/>
    <xf numFmtId="0" fontId="2" fillId="0" borderId="0" xfId="0" applyFont="1" applyProtection="1"/>
    <xf numFmtId="0" fontId="2" fillId="0" borderId="0" xfId="0" applyFont="1" applyFill="1" applyProtection="1"/>
    <xf numFmtId="0" fontId="2" fillId="0" borderId="1" xfId="0" applyFont="1" applyBorder="1" applyAlignment="1" applyProtection="1">
      <alignment horizontal="center"/>
    </xf>
    <xf numFmtId="0" fontId="2" fillId="0" borderId="1" xfId="0" applyFont="1" applyFill="1" applyBorder="1" applyAlignment="1" applyProtection="1">
      <alignment horizontal="center"/>
    </xf>
    <xf numFmtId="0" fontId="2" fillId="0" borderId="1" xfId="0" applyFont="1" applyBorder="1" applyProtection="1"/>
    <xf numFmtId="14" fontId="2" fillId="0" borderId="1" xfId="0" applyNumberFormat="1" applyFont="1" applyBorder="1" applyAlignment="1" applyProtection="1">
      <alignment horizontal="center"/>
    </xf>
    <xf numFmtId="44" fontId="2" fillId="0" borderId="1" xfId="1" applyFont="1" applyBorder="1" applyAlignment="1" applyProtection="1">
      <alignment horizontal="center"/>
    </xf>
    <xf numFmtId="44" fontId="2" fillId="0" borderId="1" xfId="1" applyNumberFormat="1" applyFont="1" applyBorder="1" applyAlignment="1" applyProtection="1">
      <alignment horizontal="center"/>
    </xf>
    <xf numFmtId="0" fontId="2" fillId="0" borderId="1" xfId="0" applyNumberFormat="1" applyFont="1" applyBorder="1" applyAlignment="1" applyProtection="1">
      <alignment horizontal="center"/>
    </xf>
    <xf numFmtId="44" fontId="2" fillId="0" borderId="0" xfId="0" applyNumberFormat="1" applyFont="1" applyProtection="1"/>
    <xf numFmtId="44" fontId="2" fillId="0" borderId="0" xfId="0" applyNumberFormat="1" applyFont="1" applyFill="1" applyProtection="1"/>
    <xf numFmtId="44" fontId="2" fillId="2" borderId="1" xfId="1" applyNumberFormat="1" applyFont="1" applyFill="1" applyBorder="1" applyProtection="1">
      <protection locked="0"/>
    </xf>
    <xf numFmtId="44" fontId="2" fillId="2" borderId="1" xfId="0" applyNumberFormat="1" applyFont="1" applyFill="1" applyBorder="1" applyAlignment="1" applyProtection="1">
      <alignment horizontal="center"/>
      <protection locked="0"/>
    </xf>
    <xf numFmtId="0" fontId="2" fillId="2" borderId="1" xfId="0" applyNumberFormat="1" applyFont="1" applyFill="1" applyBorder="1" applyAlignment="1" applyProtection="1">
      <alignment horizontal="center"/>
      <protection locked="0"/>
    </xf>
    <xf numFmtId="44" fontId="2" fillId="2" borderId="1" xfId="1" applyNumberFormat="1" applyFont="1" applyFill="1" applyBorder="1" applyAlignment="1" applyProtection="1">
      <alignment horizontal="center"/>
      <protection locked="0"/>
    </xf>
    <xf numFmtId="0" fontId="2" fillId="2" borderId="1" xfId="0" applyFont="1" applyFill="1" applyBorder="1" applyAlignment="1" applyProtection="1">
      <alignment horizontal="center"/>
      <protection locked="0"/>
    </xf>
    <xf numFmtId="44" fontId="2" fillId="2" borderId="1" xfId="0" applyNumberFormat="1" applyFont="1" applyFill="1" applyBorder="1" applyProtection="1">
      <protection locked="0"/>
    </xf>
    <xf numFmtId="44" fontId="3" fillId="0" borderId="1" xfId="1" applyNumberFormat="1" applyFont="1" applyFill="1" applyBorder="1" applyProtection="1">
      <protection hidden="1"/>
    </xf>
    <xf numFmtId="0" fontId="3" fillId="0" borderId="1" xfId="0" applyFont="1" applyBorder="1" applyProtection="1">
      <protection hidden="1"/>
    </xf>
    <xf numFmtId="0" fontId="3" fillId="0" borderId="0" xfId="0" applyFont="1" applyProtection="1">
      <protection hidden="1"/>
    </xf>
    <xf numFmtId="0" fontId="2" fillId="0" borderId="1" xfId="0" applyFont="1" applyBorder="1" applyAlignment="1" applyProtection="1">
      <alignment horizontal="center"/>
    </xf>
    <xf numFmtId="0" fontId="2" fillId="0" borderId="2" xfId="0" applyFont="1" applyBorder="1" applyAlignment="1" applyProtection="1">
      <alignment horizontal="center"/>
    </xf>
    <xf numFmtId="0" fontId="2" fillId="0" borderId="4" xfId="0" applyFont="1" applyBorder="1" applyAlignment="1" applyProtection="1">
      <alignment horizontal="center"/>
    </xf>
    <xf numFmtId="0" fontId="2" fillId="0" borderId="3" xfId="0" applyFont="1" applyBorder="1" applyAlignment="1" applyProtection="1">
      <alignment horizontal="center"/>
    </xf>
    <xf numFmtId="44" fontId="3" fillId="0" borderId="2" xfId="1" applyFont="1" applyFill="1" applyBorder="1" applyAlignment="1" applyProtection="1">
      <alignment horizontal="center"/>
      <protection hidden="1"/>
    </xf>
    <xf numFmtId="44" fontId="3" fillId="0" borderId="3" xfId="1" applyFont="1" applyFill="1" applyBorder="1" applyAlignment="1" applyProtection="1">
      <alignment horizontal="center"/>
      <protection hidden="1"/>
    </xf>
    <xf numFmtId="0" fontId="2" fillId="0" borderId="0" xfId="0" applyFont="1" applyAlignment="1" applyProtection="1">
      <alignment horizontal="right"/>
    </xf>
    <xf numFmtId="44" fontId="2" fillId="2" borderId="0" xfId="0" applyNumberFormat="1" applyFont="1" applyFill="1" applyAlignment="1" applyProtection="1">
      <alignment horizontal="center" vertical="center"/>
      <protection locked="0"/>
    </xf>
    <xf numFmtId="44" fontId="3" fillId="0" borderId="0" xfId="1" applyNumberFormat="1" applyFont="1" applyFill="1" applyBorder="1" applyAlignment="1" applyProtection="1">
      <alignment horizontal="left" vertical="center"/>
      <protection hidden="1"/>
    </xf>
    <xf numFmtId="0" fontId="0" fillId="2" borderId="0" xfId="0" applyFill="1" applyAlignment="1" applyProtection="1">
      <alignment horizontal="left"/>
      <protection locked="0"/>
    </xf>
    <xf numFmtId="0" fontId="0" fillId="0" borderId="0" xfId="0" applyAlignment="1" applyProtection="1">
      <alignment horizontal="left" wrapText="1"/>
    </xf>
    <xf numFmtId="0" fontId="2" fillId="0" borderId="1" xfId="0" applyFont="1" applyBorder="1" applyAlignment="1" applyProtection="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26"/>
  <sheetViews>
    <sheetView tabSelected="1" zoomScale="70" zoomScaleNormal="70" workbookViewId="0">
      <selection activeCell="I25" sqref="I25:I26"/>
    </sheetView>
  </sheetViews>
  <sheetFormatPr defaultColWidth="8.7265625" defaultRowHeight="15.5" x14ac:dyDescent="0.35"/>
  <cols>
    <col min="1" max="1" width="15.81640625" style="2" bestFit="1" customWidth="1"/>
    <col min="2" max="2" width="6.7265625" style="2" bestFit="1" customWidth="1"/>
    <col min="3" max="3" width="12.453125" style="2" bestFit="1" customWidth="1"/>
    <col min="4" max="4" width="10.7265625" style="2" bestFit="1" customWidth="1"/>
    <col min="5" max="5" width="10.1796875" style="2" bestFit="1" customWidth="1"/>
    <col min="6" max="6" width="7.26953125" style="2" bestFit="1" customWidth="1"/>
    <col min="7" max="7" width="10.1796875" style="2" bestFit="1" customWidth="1"/>
    <col min="8" max="8" width="12.1796875" style="2" bestFit="1" customWidth="1"/>
    <col min="9" max="9" width="13.54296875" style="2" bestFit="1" customWidth="1"/>
    <col min="10" max="10" width="18.1796875" style="3" customWidth="1"/>
    <col min="11" max="11" width="10.7265625" style="2" bestFit="1" customWidth="1"/>
    <col min="12" max="12" width="10.1796875" style="2" bestFit="1" customWidth="1"/>
    <col min="13" max="13" width="24.26953125" style="2" bestFit="1" customWidth="1"/>
    <col min="14" max="14" width="12" style="2" bestFit="1" customWidth="1"/>
    <col min="15" max="15" width="12.54296875" style="3" customWidth="1"/>
    <col min="16" max="16" width="11.453125" style="2" bestFit="1" customWidth="1"/>
    <col min="17" max="17" width="18.26953125" style="2" bestFit="1" customWidth="1"/>
    <col min="18" max="18" width="18.453125" style="2" customWidth="1"/>
    <col min="19" max="19" width="15.1796875" style="2" customWidth="1"/>
    <col min="20" max="20" width="18.26953125" style="2" bestFit="1" customWidth="1"/>
    <col min="21" max="21" width="16.7265625" style="2" bestFit="1" customWidth="1"/>
    <col min="22" max="22" width="15.1796875" style="2" customWidth="1"/>
    <col min="23" max="23" width="18.26953125" style="2" bestFit="1" customWidth="1"/>
    <col min="24" max="24" width="16.7265625" style="2" bestFit="1" customWidth="1"/>
    <col min="25" max="25" width="13.7265625" style="2" bestFit="1" customWidth="1"/>
    <col min="26" max="26" width="12.81640625" style="2" bestFit="1" customWidth="1"/>
    <col min="27" max="27" width="18.1796875" style="2" customWidth="1"/>
    <col min="28" max="16384" width="8.7265625" style="2"/>
  </cols>
  <sheetData>
    <row r="1" spans="1:27" s="1" customFormat="1" ht="14.5" x14ac:dyDescent="0.35">
      <c r="A1" s="1" t="s">
        <v>34</v>
      </c>
      <c r="B1" s="31" t="s">
        <v>37</v>
      </c>
      <c r="C1" s="31"/>
      <c r="D1" s="31"/>
      <c r="E1" s="31"/>
      <c r="F1" s="31"/>
    </row>
    <row r="2" spans="1:27" s="1" customFormat="1" ht="14.5" x14ac:dyDescent="0.35">
      <c r="A2" s="1" t="s">
        <v>35</v>
      </c>
      <c r="B2" s="31"/>
      <c r="C2" s="31"/>
      <c r="D2" s="31"/>
      <c r="E2" s="31"/>
      <c r="F2" s="31"/>
    </row>
    <row r="3" spans="1:27" s="1" customFormat="1" ht="14.5" x14ac:dyDescent="0.35"/>
    <row r="4" spans="1:27" s="1" customFormat="1" ht="25.5" customHeight="1" x14ac:dyDescent="0.35">
      <c r="C4" s="32" t="s">
        <v>36</v>
      </c>
      <c r="D4" s="32"/>
      <c r="E4" s="32"/>
      <c r="F4" s="32"/>
      <c r="G4" s="32"/>
      <c r="H4" s="32"/>
      <c r="I4" s="32"/>
      <c r="J4" s="32"/>
      <c r="K4" s="32"/>
      <c r="L4" s="32"/>
      <c r="M4" s="32"/>
      <c r="N4" s="32"/>
      <c r="O4" s="32"/>
      <c r="P4" s="32"/>
      <c r="Q4" s="32"/>
      <c r="R4" s="32"/>
      <c r="S4" s="32"/>
      <c r="T4" s="32"/>
      <c r="U4" s="32"/>
      <c r="V4" s="32"/>
      <c r="W4" s="32"/>
      <c r="X4" s="32"/>
    </row>
    <row r="5" spans="1:27" s="1" customFormat="1" ht="25.5" customHeight="1" x14ac:dyDescent="0.35">
      <c r="C5" s="32"/>
      <c r="D5" s="32"/>
      <c r="E5" s="32"/>
      <c r="F5" s="32"/>
      <c r="G5" s="32"/>
      <c r="H5" s="32"/>
      <c r="I5" s="32"/>
      <c r="J5" s="32"/>
      <c r="K5" s="32"/>
      <c r="L5" s="32"/>
      <c r="M5" s="32"/>
      <c r="N5" s="32"/>
      <c r="O5" s="32"/>
      <c r="P5" s="32"/>
      <c r="Q5" s="32"/>
      <c r="R5" s="32"/>
      <c r="S5" s="32"/>
      <c r="T5" s="32"/>
      <c r="U5" s="32"/>
      <c r="V5" s="32"/>
      <c r="W5" s="32"/>
      <c r="X5" s="32"/>
    </row>
    <row r="6" spans="1:27" s="1" customFormat="1" ht="25.5" customHeight="1" x14ac:dyDescent="0.35">
      <c r="C6" s="32"/>
      <c r="D6" s="32"/>
      <c r="E6" s="32"/>
      <c r="F6" s="32"/>
      <c r="G6" s="32"/>
      <c r="H6" s="32"/>
      <c r="I6" s="32"/>
      <c r="J6" s="32"/>
      <c r="K6" s="32"/>
      <c r="L6" s="32"/>
      <c r="M6" s="32"/>
      <c r="N6" s="32"/>
      <c r="O6" s="32"/>
      <c r="P6" s="32"/>
      <c r="Q6" s="32"/>
      <c r="R6" s="32"/>
      <c r="S6" s="32"/>
      <c r="T6" s="32"/>
      <c r="U6" s="32"/>
      <c r="V6" s="32"/>
      <c r="W6" s="32"/>
      <c r="X6" s="32"/>
    </row>
    <row r="7" spans="1:27" s="1" customFormat="1" ht="25.5" customHeight="1" x14ac:dyDescent="0.35">
      <c r="C7" s="32"/>
      <c r="D7" s="32"/>
      <c r="E7" s="32"/>
      <c r="F7" s="32"/>
      <c r="G7" s="32"/>
      <c r="H7" s="32"/>
      <c r="I7" s="32"/>
      <c r="J7" s="32"/>
      <c r="K7" s="32"/>
      <c r="L7" s="32"/>
      <c r="M7" s="32"/>
      <c r="N7" s="32"/>
      <c r="O7" s="32"/>
      <c r="P7" s="32"/>
      <c r="Q7" s="32"/>
      <c r="R7" s="32"/>
      <c r="S7" s="32"/>
      <c r="T7" s="32"/>
      <c r="U7" s="32"/>
      <c r="V7" s="32"/>
      <c r="W7" s="32"/>
      <c r="X7" s="32"/>
    </row>
    <row r="10" spans="1:27" x14ac:dyDescent="0.35">
      <c r="B10" s="4"/>
      <c r="C10" s="4"/>
      <c r="D10" s="4"/>
      <c r="E10" s="4"/>
      <c r="F10" s="33" t="s">
        <v>17</v>
      </c>
      <c r="G10" s="33"/>
      <c r="H10" s="33"/>
      <c r="I10" s="33"/>
      <c r="J10" s="5"/>
      <c r="K10" s="23" t="s">
        <v>26</v>
      </c>
      <c r="L10" s="24"/>
      <c r="M10" s="24"/>
      <c r="N10" s="24"/>
      <c r="O10" s="25"/>
      <c r="P10" s="4" t="s">
        <v>24</v>
      </c>
      <c r="Q10" s="4" t="s">
        <v>41</v>
      </c>
      <c r="R10" s="4"/>
      <c r="S10" s="22" t="s">
        <v>38</v>
      </c>
      <c r="T10" s="22" t="s">
        <v>41</v>
      </c>
      <c r="U10" s="22"/>
      <c r="V10" s="22" t="s">
        <v>40</v>
      </c>
      <c r="W10" s="22" t="s">
        <v>41</v>
      </c>
      <c r="X10" s="22"/>
      <c r="Y10" s="4" t="s">
        <v>29</v>
      </c>
      <c r="Z10" s="4" t="s">
        <v>25</v>
      </c>
    </row>
    <row r="11" spans="1:27" x14ac:dyDescent="0.35">
      <c r="B11" s="4"/>
      <c r="C11" s="4" t="s">
        <v>13</v>
      </c>
      <c r="D11" s="4" t="s">
        <v>11</v>
      </c>
      <c r="E11" s="4" t="s">
        <v>23</v>
      </c>
      <c r="F11" s="4" t="s">
        <v>11</v>
      </c>
      <c r="G11" s="4" t="s">
        <v>15</v>
      </c>
      <c r="H11" s="4" t="s">
        <v>20</v>
      </c>
      <c r="I11" s="4" t="s">
        <v>20</v>
      </c>
      <c r="J11" s="5"/>
      <c r="K11" s="4" t="s">
        <v>11</v>
      </c>
      <c r="L11" s="4" t="s">
        <v>15</v>
      </c>
      <c r="M11" s="4" t="s">
        <v>28</v>
      </c>
      <c r="N11" s="23"/>
      <c r="O11" s="25"/>
      <c r="P11" s="4" t="s">
        <v>11</v>
      </c>
      <c r="Q11" s="4" t="s">
        <v>24</v>
      </c>
      <c r="R11" s="4"/>
      <c r="S11" s="22" t="s">
        <v>11</v>
      </c>
      <c r="T11" s="22" t="s">
        <v>38</v>
      </c>
      <c r="U11" s="22"/>
      <c r="V11" s="22" t="s">
        <v>11</v>
      </c>
      <c r="W11" s="22" t="s">
        <v>40</v>
      </c>
      <c r="X11" s="22"/>
      <c r="Y11" s="4" t="s">
        <v>31</v>
      </c>
      <c r="Z11" s="4" t="s">
        <v>30</v>
      </c>
    </row>
    <row r="12" spans="1:27" x14ac:dyDescent="0.35">
      <c r="B12" s="4" t="s">
        <v>0</v>
      </c>
      <c r="C12" s="4" t="s">
        <v>14</v>
      </c>
      <c r="D12" s="4" t="s">
        <v>12</v>
      </c>
      <c r="E12" s="4" t="s">
        <v>16</v>
      </c>
      <c r="F12" s="4" t="s">
        <v>18</v>
      </c>
      <c r="G12" s="4" t="s">
        <v>16</v>
      </c>
      <c r="H12" s="4" t="s">
        <v>19</v>
      </c>
      <c r="I12" s="4" t="s">
        <v>21</v>
      </c>
      <c r="J12" s="5"/>
      <c r="K12" s="4" t="s">
        <v>12</v>
      </c>
      <c r="L12" s="4" t="s">
        <v>16</v>
      </c>
      <c r="M12" s="4" t="s">
        <v>27</v>
      </c>
      <c r="N12" s="23"/>
      <c r="O12" s="25"/>
      <c r="P12" s="4" t="s">
        <v>22</v>
      </c>
      <c r="Q12" s="4" t="s">
        <v>11</v>
      </c>
      <c r="R12" s="4"/>
      <c r="S12" s="22" t="s">
        <v>39</v>
      </c>
      <c r="T12" s="22" t="s">
        <v>11</v>
      </c>
      <c r="U12" s="22"/>
      <c r="V12" s="22" t="s">
        <v>22</v>
      </c>
      <c r="W12" s="22" t="s">
        <v>11</v>
      </c>
      <c r="X12" s="22"/>
      <c r="Y12" s="4"/>
      <c r="Z12" s="4"/>
    </row>
    <row r="13" spans="1:27" x14ac:dyDescent="0.35">
      <c r="B13" s="6" t="s">
        <v>1</v>
      </c>
      <c r="C13" s="7">
        <v>42729</v>
      </c>
      <c r="D13" s="4">
        <v>100</v>
      </c>
      <c r="E13" s="8">
        <v>15.55</v>
      </c>
      <c r="F13" s="4">
        <v>72</v>
      </c>
      <c r="G13" s="9">
        <v>9.7899999999999991</v>
      </c>
      <c r="H13" s="13"/>
      <c r="I13" s="13"/>
      <c r="J13" s="19" t="str">
        <f>IF(AND(H13=G13-E13,I13=H13*F13),"","Please Review")</f>
        <v>Please Review</v>
      </c>
      <c r="K13" s="10">
        <v>291</v>
      </c>
      <c r="L13" s="9">
        <v>9.1999999999999993</v>
      </c>
      <c r="M13" s="14"/>
      <c r="N13" s="26" t="str">
        <f>IF(M13=ABS(IF(I13&lt;0,MIN(K13,F13)*H13,0)),"","Please Review")</f>
        <v/>
      </c>
      <c r="O13" s="27"/>
      <c r="P13" s="15"/>
      <c r="Q13" s="16"/>
      <c r="R13" s="20" t="str">
        <f>IF(AND(P13=D13-F13,Q13=E13),"","Please Review")</f>
        <v>Please Review</v>
      </c>
      <c r="S13" s="15"/>
      <c r="T13" s="16"/>
      <c r="U13" s="20" t="str">
        <f t="shared" ref="U13:U22" si="0">IF(AND(S13=IF(H13&lt;0,MIN(F13,K13),),T13=IF(S13&gt;0,(M13/S13)+L13,)),"","Please Review")</f>
        <v/>
      </c>
      <c r="V13" s="15"/>
      <c r="W13" s="16"/>
      <c r="X13" s="20" t="str">
        <f t="shared" ref="X13:X22" si="1">IF(AND(V13=K13-S13,W13=L13),"","Please Review")</f>
        <v>Please Review</v>
      </c>
      <c r="Y13" s="17"/>
      <c r="Z13" s="18"/>
      <c r="AA13" s="21" t="str">
        <f t="shared" ref="AA13:AA22" si="2">IF(AND(Y13=P13+S13+V13,Z13=(P13*Q13)+(S13*T13)+(V13*W13)),"","Please Review")</f>
        <v/>
      </c>
    </row>
    <row r="14" spans="1:27" x14ac:dyDescent="0.35">
      <c r="B14" s="6" t="s">
        <v>2</v>
      </c>
      <c r="C14" s="7">
        <v>42571</v>
      </c>
      <c r="D14" s="4">
        <v>200</v>
      </c>
      <c r="E14" s="8">
        <v>18.22</v>
      </c>
      <c r="F14" s="4">
        <v>139</v>
      </c>
      <c r="G14" s="9">
        <v>10.93</v>
      </c>
      <c r="H14" s="13"/>
      <c r="I14" s="13"/>
      <c r="J14" s="19" t="str">
        <f t="shared" ref="J14:J22" si="3">IF(AND(H14=G14-E14,I14=H14*F14),"","Please Review")</f>
        <v>Please Review</v>
      </c>
      <c r="K14" s="10">
        <v>167</v>
      </c>
      <c r="L14" s="9">
        <v>11.69</v>
      </c>
      <c r="M14" s="14"/>
      <c r="N14" s="26" t="str">
        <f t="shared" ref="N14:N22" si="4">IF(M14=ABS(IF(I14&lt;0,MIN(K14,F14)*H14,0)),"","Please Review")</f>
        <v/>
      </c>
      <c r="O14" s="27"/>
      <c r="P14" s="15"/>
      <c r="Q14" s="16"/>
      <c r="R14" s="20" t="str">
        <f t="shared" ref="R14:R22" si="5">IF(AND(P14=D14-F14,Q14=E14),"","Please Review")</f>
        <v>Please Review</v>
      </c>
      <c r="S14" s="15"/>
      <c r="T14" s="16"/>
      <c r="U14" s="20" t="str">
        <f t="shared" si="0"/>
        <v/>
      </c>
      <c r="V14" s="15"/>
      <c r="W14" s="16"/>
      <c r="X14" s="20" t="str">
        <f t="shared" si="1"/>
        <v>Please Review</v>
      </c>
      <c r="Y14" s="17"/>
      <c r="Z14" s="18"/>
      <c r="AA14" s="21" t="str">
        <f t="shared" si="2"/>
        <v/>
      </c>
    </row>
    <row r="15" spans="1:27" x14ac:dyDescent="0.35">
      <c r="B15" s="6" t="s">
        <v>3</v>
      </c>
      <c r="C15" s="7">
        <v>42658</v>
      </c>
      <c r="D15" s="4">
        <v>300</v>
      </c>
      <c r="E15" s="8">
        <v>21.21</v>
      </c>
      <c r="F15" s="4">
        <v>252</v>
      </c>
      <c r="G15" s="9">
        <v>18.45</v>
      </c>
      <c r="H15" s="13"/>
      <c r="I15" s="13"/>
      <c r="J15" s="19" t="str">
        <f t="shared" si="3"/>
        <v>Please Review</v>
      </c>
      <c r="K15" s="10">
        <v>330</v>
      </c>
      <c r="L15" s="9">
        <v>18.079999999999998</v>
      </c>
      <c r="M15" s="14"/>
      <c r="N15" s="26" t="str">
        <f t="shared" si="4"/>
        <v/>
      </c>
      <c r="O15" s="27"/>
      <c r="P15" s="15"/>
      <c r="Q15" s="16"/>
      <c r="R15" s="20" t="str">
        <f t="shared" si="5"/>
        <v>Please Review</v>
      </c>
      <c r="S15" s="15"/>
      <c r="T15" s="16"/>
      <c r="U15" s="20" t="str">
        <f t="shared" si="0"/>
        <v/>
      </c>
      <c r="V15" s="15"/>
      <c r="W15" s="16"/>
      <c r="X15" s="20" t="str">
        <f t="shared" si="1"/>
        <v>Please Review</v>
      </c>
      <c r="Y15" s="17"/>
      <c r="Z15" s="18"/>
      <c r="AA15" s="21" t="str">
        <f t="shared" si="2"/>
        <v/>
      </c>
    </row>
    <row r="16" spans="1:27" x14ac:dyDescent="0.35">
      <c r="B16" s="6" t="s">
        <v>4</v>
      </c>
      <c r="C16" s="7">
        <v>39558</v>
      </c>
      <c r="D16" s="4">
        <v>150</v>
      </c>
      <c r="E16" s="8">
        <v>36.770000000000003</v>
      </c>
      <c r="F16" s="4">
        <v>140</v>
      </c>
      <c r="G16" s="9">
        <v>23.53</v>
      </c>
      <c r="H16" s="13"/>
      <c r="I16" s="13"/>
      <c r="J16" s="19" t="str">
        <f t="shared" si="3"/>
        <v>Please Review</v>
      </c>
      <c r="K16" s="10">
        <v>266</v>
      </c>
      <c r="L16" s="9">
        <v>25.88</v>
      </c>
      <c r="M16" s="14"/>
      <c r="N16" s="26" t="str">
        <f t="shared" si="4"/>
        <v/>
      </c>
      <c r="O16" s="27"/>
      <c r="P16" s="15"/>
      <c r="Q16" s="16"/>
      <c r="R16" s="20" t="str">
        <f t="shared" si="5"/>
        <v>Please Review</v>
      </c>
      <c r="S16" s="15"/>
      <c r="T16" s="16"/>
      <c r="U16" s="20" t="str">
        <f t="shared" si="0"/>
        <v/>
      </c>
      <c r="V16" s="15"/>
      <c r="W16" s="16"/>
      <c r="X16" s="20" t="str">
        <f t="shared" si="1"/>
        <v>Please Review</v>
      </c>
      <c r="Y16" s="17"/>
      <c r="Z16" s="18"/>
      <c r="AA16" s="21" t="str">
        <f t="shared" si="2"/>
        <v/>
      </c>
    </row>
    <row r="17" spans="2:27" x14ac:dyDescent="0.35">
      <c r="B17" s="6" t="s">
        <v>5</v>
      </c>
      <c r="C17" s="7">
        <v>40390</v>
      </c>
      <c r="D17" s="4">
        <v>200</v>
      </c>
      <c r="E17" s="8">
        <v>12.21</v>
      </c>
      <c r="F17" s="4">
        <v>200</v>
      </c>
      <c r="G17" s="9">
        <v>15.14</v>
      </c>
      <c r="H17" s="13"/>
      <c r="I17" s="13"/>
      <c r="J17" s="19" t="str">
        <f t="shared" si="3"/>
        <v>Please Review</v>
      </c>
      <c r="K17" s="10">
        <v>60</v>
      </c>
      <c r="L17" s="9">
        <v>14.23</v>
      </c>
      <c r="M17" s="14"/>
      <c r="N17" s="26" t="str">
        <f t="shared" si="4"/>
        <v/>
      </c>
      <c r="O17" s="27"/>
      <c r="P17" s="15"/>
      <c r="Q17" s="16"/>
      <c r="R17" s="20" t="str">
        <f t="shared" si="5"/>
        <v>Please Review</v>
      </c>
      <c r="S17" s="15"/>
      <c r="T17" s="16"/>
      <c r="U17" s="20" t="str">
        <f t="shared" si="0"/>
        <v/>
      </c>
      <c r="V17" s="15"/>
      <c r="W17" s="16"/>
      <c r="X17" s="20" t="str">
        <f t="shared" si="1"/>
        <v>Please Review</v>
      </c>
      <c r="Y17" s="17"/>
      <c r="Z17" s="18"/>
      <c r="AA17" s="21" t="str">
        <f t="shared" si="2"/>
        <v/>
      </c>
    </row>
    <row r="18" spans="2:27" x14ac:dyDescent="0.35">
      <c r="B18" s="6" t="s">
        <v>6</v>
      </c>
      <c r="C18" s="7">
        <v>42869</v>
      </c>
      <c r="D18" s="4">
        <v>250</v>
      </c>
      <c r="E18" s="8">
        <v>23.08</v>
      </c>
      <c r="F18" s="4">
        <v>231</v>
      </c>
      <c r="G18" s="9">
        <v>33.46</v>
      </c>
      <c r="H18" s="13"/>
      <c r="I18" s="13"/>
      <c r="J18" s="19" t="str">
        <f t="shared" si="3"/>
        <v>Please Review</v>
      </c>
      <c r="K18" s="10">
        <v>220</v>
      </c>
      <c r="L18" s="9">
        <v>35.47</v>
      </c>
      <c r="M18" s="14"/>
      <c r="N18" s="26" t="str">
        <f t="shared" si="4"/>
        <v/>
      </c>
      <c r="O18" s="27"/>
      <c r="P18" s="15"/>
      <c r="Q18" s="16"/>
      <c r="R18" s="20" t="str">
        <f t="shared" si="5"/>
        <v>Please Review</v>
      </c>
      <c r="S18" s="15"/>
      <c r="T18" s="16"/>
      <c r="U18" s="20" t="str">
        <f t="shared" si="0"/>
        <v/>
      </c>
      <c r="V18" s="15"/>
      <c r="W18" s="16"/>
      <c r="X18" s="20" t="str">
        <f t="shared" si="1"/>
        <v>Please Review</v>
      </c>
      <c r="Y18" s="17"/>
      <c r="Z18" s="18"/>
      <c r="AA18" s="21" t="str">
        <f t="shared" si="2"/>
        <v/>
      </c>
    </row>
    <row r="19" spans="2:27" x14ac:dyDescent="0.35">
      <c r="B19" s="6" t="s">
        <v>7</v>
      </c>
      <c r="C19" s="7">
        <v>41310</v>
      </c>
      <c r="D19" s="4">
        <v>300</v>
      </c>
      <c r="E19" s="8">
        <v>5.69</v>
      </c>
      <c r="F19" s="4">
        <v>244</v>
      </c>
      <c r="G19" s="9">
        <v>6.65</v>
      </c>
      <c r="H19" s="13"/>
      <c r="I19" s="13"/>
      <c r="J19" s="19" t="str">
        <f t="shared" si="3"/>
        <v>Please Review</v>
      </c>
      <c r="K19" s="10">
        <v>92</v>
      </c>
      <c r="L19" s="9">
        <v>5.99</v>
      </c>
      <c r="M19" s="14"/>
      <c r="N19" s="26" t="str">
        <f t="shared" si="4"/>
        <v/>
      </c>
      <c r="O19" s="27"/>
      <c r="P19" s="15"/>
      <c r="Q19" s="16"/>
      <c r="R19" s="20" t="str">
        <f t="shared" si="5"/>
        <v>Please Review</v>
      </c>
      <c r="S19" s="15"/>
      <c r="T19" s="16"/>
      <c r="U19" s="20" t="str">
        <f t="shared" si="0"/>
        <v/>
      </c>
      <c r="V19" s="15"/>
      <c r="W19" s="16"/>
      <c r="X19" s="20" t="str">
        <f t="shared" si="1"/>
        <v>Please Review</v>
      </c>
      <c r="Y19" s="17"/>
      <c r="Z19" s="18"/>
      <c r="AA19" s="21" t="str">
        <f t="shared" si="2"/>
        <v/>
      </c>
    </row>
    <row r="20" spans="2:27" x14ac:dyDescent="0.35">
      <c r="B20" s="6" t="s">
        <v>8</v>
      </c>
      <c r="C20" s="7">
        <v>42115</v>
      </c>
      <c r="D20" s="4">
        <v>350</v>
      </c>
      <c r="E20" s="8">
        <v>7.24</v>
      </c>
      <c r="F20" s="4">
        <v>322</v>
      </c>
      <c r="G20" s="9">
        <v>9.19</v>
      </c>
      <c r="H20" s="13"/>
      <c r="I20" s="13"/>
      <c r="J20" s="19" t="str">
        <f t="shared" si="3"/>
        <v>Please Review</v>
      </c>
      <c r="K20" s="10">
        <v>350</v>
      </c>
      <c r="L20" s="9">
        <v>9.19</v>
      </c>
      <c r="M20" s="14"/>
      <c r="N20" s="26" t="str">
        <f t="shared" si="4"/>
        <v/>
      </c>
      <c r="O20" s="27"/>
      <c r="P20" s="15"/>
      <c r="Q20" s="16"/>
      <c r="R20" s="20" t="str">
        <f t="shared" si="5"/>
        <v>Please Review</v>
      </c>
      <c r="S20" s="15"/>
      <c r="T20" s="16"/>
      <c r="U20" s="20" t="str">
        <f t="shared" si="0"/>
        <v/>
      </c>
      <c r="V20" s="15"/>
      <c r="W20" s="16"/>
      <c r="X20" s="20" t="str">
        <f t="shared" si="1"/>
        <v>Please Review</v>
      </c>
      <c r="Y20" s="17"/>
      <c r="Z20" s="18"/>
      <c r="AA20" s="21" t="str">
        <f t="shared" si="2"/>
        <v/>
      </c>
    </row>
    <row r="21" spans="2:27" x14ac:dyDescent="0.35">
      <c r="B21" s="6" t="s">
        <v>9</v>
      </c>
      <c r="C21" s="7">
        <v>42869</v>
      </c>
      <c r="D21" s="4">
        <v>400</v>
      </c>
      <c r="E21" s="8">
        <v>8.99</v>
      </c>
      <c r="F21" s="4">
        <v>350</v>
      </c>
      <c r="G21" s="9">
        <v>7.37</v>
      </c>
      <c r="H21" s="13"/>
      <c r="I21" s="13"/>
      <c r="J21" s="19" t="str">
        <f t="shared" si="3"/>
        <v>Please Review</v>
      </c>
      <c r="K21" s="10">
        <v>174</v>
      </c>
      <c r="L21" s="9">
        <v>7.37</v>
      </c>
      <c r="M21" s="14"/>
      <c r="N21" s="26" t="str">
        <f t="shared" si="4"/>
        <v/>
      </c>
      <c r="O21" s="27"/>
      <c r="P21" s="15"/>
      <c r="Q21" s="16"/>
      <c r="R21" s="20" t="str">
        <f t="shared" si="5"/>
        <v>Please Review</v>
      </c>
      <c r="S21" s="15"/>
      <c r="T21" s="16"/>
      <c r="U21" s="20" t="str">
        <f t="shared" si="0"/>
        <v/>
      </c>
      <c r="V21" s="15"/>
      <c r="W21" s="16"/>
      <c r="X21" s="20" t="str">
        <f t="shared" si="1"/>
        <v>Please Review</v>
      </c>
      <c r="Y21" s="17"/>
      <c r="Z21" s="18"/>
      <c r="AA21" s="21" t="str">
        <f t="shared" si="2"/>
        <v/>
      </c>
    </row>
    <row r="22" spans="2:27" x14ac:dyDescent="0.35">
      <c r="B22" s="6" t="s">
        <v>10</v>
      </c>
      <c r="C22" s="7">
        <v>42860</v>
      </c>
      <c r="D22" s="4">
        <v>200</v>
      </c>
      <c r="E22" s="8">
        <v>22.03</v>
      </c>
      <c r="F22" s="4">
        <v>125</v>
      </c>
      <c r="G22" s="9">
        <v>18.72</v>
      </c>
      <c r="H22" s="13"/>
      <c r="I22" s="13"/>
      <c r="J22" s="19" t="str">
        <f t="shared" si="3"/>
        <v>Please Review</v>
      </c>
      <c r="K22" s="10">
        <v>100</v>
      </c>
      <c r="L22" s="9">
        <v>18.91</v>
      </c>
      <c r="M22" s="14"/>
      <c r="N22" s="26" t="str">
        <f t="shared" si="4"/>
        <v/>
      </c>
      <c r="O22" s="27"/>
      <c r="P22" s="15"/>
      <c r="Q22" s="16"/>
      <c r="R22" s="20" t="str">
        <f t="shared" si="5"/>
        <v>Please Review</v>
      </c>
      <c r="S22" s="15"/>
      <c r="T22" s="16"/>
      <c r="U22" s="20" t="str">
        <f t="shared" si="0"/>
        <v/>
      </c>
      <c r="V22" s="15"/>
      <c r="W22" s="16"/>
      <c r="X22" s="20" t="str">
        <f t="shared" si="1"/>
        <v>Please Review</v>
      </c>
      <c r="Y22" s="17"/>
      <c r="Z22" s="18"/>
      <c r="AA22" s="21" t="str">
        <f t="shared" si="2"/>
        <v/>
      </c>
    </row>
    <row r="23" spans="2:27" x14ac:dyDescent="0.35">
      <c r="H23" s="11"/>
      <c r="I23" s="11">
        <f>SUM(I13:I22)</f>
        <v>0</v>
      </c>
      <c r="J23" s="12"/>
      <c r="M23" s="11">
        <f>SUM(M13:M22)</f>
        <v>0</v>
      </c>
      <c r="X23" s="11"/>
    </row>
    <row r="25" spans="2:27" x14ac:dyDescent="0.35">
      <c r="D25" s="28" t="s">
        <v>32</v>
      </c>
      <c r="E25" s="28"/>
      <c r="F25" s="28"/>
      <c r="G25" s="28"/>
      <c r="H25" s="28"/>
      <c r="I25" s="29"/>
      <c r="J25" s="30" t="str">
        <f>IF(I25=M23+I23,"","Please Review")</f>
        <v/>
      </c>
    </row>
    <row r="26" spans="2:27" x14ac:dyDescent="0.35">
      <c r="D26" s="28" t="s">
        <v>33</v>
      </c>
      <c r="E26" s="28"/>
      <c r="F26" s="28"/>
      <c r="G26" s="28"/>
      <c r="H26" s="28"/>
      <c r="I26" s="29"/>
      <c r="J26" s="30"/>
    </row>
  </sheetData>
  <sheetProtection algorithmName="SHA-512" hashValue="VKQxosCdgvN9sccMxQfZcuj7mQtyNhqe5PC9fZfSf/YpWrGxM8siiprhyNreSqu+YEO85X42btG34R9K0pbn7g==" saltValue="TgjrtbT9JlBd5w58abzUBQ==" spinCount="100000" sheet="1" objects="1" scenarios="1"/>
  <mergeCells count="21">
    <mergeCell ref="D26:H26"/>
    <mergeCell ref="I25:I26"/>
    <mergeCell ref="J25:J26"/>
    <mergeCell ref="B1:F1"/>
    <mergeCell ref="B2:F2"/>
    <mergeCell ref="C4:X7"/>
    <mergeCell ref="F10:I10"/>
    <mergeCell ref="D25:H25"/>
    <mergeCell ref="N13:O13"/>
    <mergeCell ref="N14:O14"/>
    <mergeCell ref="N15:O15"/>
    <mergeCell ref="N16:O16"/>
    <mergeCell ref="N17:O17"/>
    <mergeCell ref="N18:O18"/>
    <mergeCell ref="N19:O19"/>
    <mergeCell ref="K10:O10"/>
    <mergeCell ref="N20:O20"/>
    <mergeCell ref="N21:O21"/>
    <mergeCell ref="N22:O22"/>
    <mergeCell ref="N12:O12"/>
    <mergeCell ref="N11:O11"/>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Wash Sale Exercise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Brink, William Douglas Dr.</dc:creator>
  <cp:lastModifiedBy>Alistair Nevius</cp:lastModifiedBy>
  <dcterms:created xsi:type="dcterms:W3CDTF">2017-08-11T14:23:53Z</dcterms:created>
  <dcterms:modified xsi:type="dcterms:W3CDTF">2018-10-29T15:52:35Z</dcterms:modified>
</cp:coreProperties>
</file>