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nevius\Downloads\"/>
    </mc:Choice>
  </mc:AlternateContent>
  <xr:revisionPtr revIDLastSave="0" documentId="8_{AFADFA24-B352-4274-9083-89FBCE046EF4}" xr6:coauthVersionLast="37" xr6:coauthVersionMax="37" xr10:uidLastSave="{00000000-0000-0000-0000-000000000000}"/>
  <bookViews>
    <workbookView xWindow="0" yWindow="0" windowWidth="14600" windowHeight="8700" xr2:uid="{00000000-000D-0000-FFFF-FFFF00000000}"/>
  </bookViews>
  <sheets>
    <sheet name="SUMMARY" sheetId="3" r:id="rId1"/>
    <sheet name="NO RATE CHANGE" sheetId="9" r:id="rId2"/>
    <sheet name="WITH RATE CHANGE" sheetId="15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27" i="15" l="1"/>
  <c r="S27" i="15"/>
  <c r="K27" i="15"/>
  <c r="C27" i="15"/>
  <c r="Z23" i="15"/>
  <c r="Z25" i="15" s="1"/>
  <c r="Z27" i="15" s="1"/>
  <c r="R23" i="15"/>
  <c r="R25" i="15" s="1"/>
  <c r="R27" i="15" s="1"/>
  <c r="H19" i="15"/>
  <c r="H21" i="15" s="1"/>
  <c r="H23" i="15" s="1"/>
  <c r="H25" i="15" s="1"/>
  <c r="H27" i="15" s="1"/>
  <c r="AF18" i="15"/>
  <c r="X18" i="15"/>
  <c r="V18" i="15"/>
  <c r="P18" i="15"/>
  <c r="N18" i="15"/>
  <c r="N19" i="15" s="1"/>
  <c r="N21" i="15" s="1"/>
  <c r="N23" i="15" s="1"/>
  <c r="N25" i="15" s="1"/>
  <c r="N27" i="15" s="1"/>
  <c r="AB17" i="15"/>
  <c r="AB19" i="15" s="1"/>
  <c r="AB21" i="15" s="1"/>
  <c r="AB23" i="15" s="1"/>
  <c r="AB25" i="15" s="1"/>
  <c r="AB27" i="15" s="1"/>
  <c r="Z17" i="15"/>
  <c r="Z19" i="15" s="1"/>
  <c r="X17" i="15"/>
  <c r="X19" i="15" s="1"/>
  <c r="X21" i="15" s="1"/>
  <c r="X23" i="15" s="1"/>
  <c r="X25" i="15" s="1"/>
  <c r="X27" i="15" s="1"/>
  <c r="R17" i="15"/>
  <c r="L17" i="15"/>
  <c r="L19" i="15" s="1"/>
  <c r="L21" i="15" s="1"/>
  <c r="L23" i="15" s="1"/>
  <c r="L25" i="15" s="1"/>
  <c r="L27" i="15" s="1"/>
  <c r="F17" i="15"/>
  <c r="F19" i="15" s="1"/>
  <c r="F21" i="15" s="1"/>
  <c r="F23" i="15" s="1"/>
  <c r="F25" i="15" s="1"/>
  <c r="F27" i="15" s="1"/>
  <c r="F9" i="15"/>
  <c r="AD17" i="15" s="1"/>
  <c r="D9" i="15"/>
  <c r="AF17" i="15" s="1"/>
  <c r="B9" i="15"/>
  <c r="AD18" i="15" s="1"/>
  <c r="AF19" i="15" l="1"/>
  <c r="AF21" i="15" s="1"/>
  <c r="AF23" i="15" s="1"/>
  <c r="AF25" i="15" s="1"/>
  <c r="AF27" i="15" s="1"/>
  <c r="AD19" i="15"/>
  <c r="AD21" i="15" s="1"/>
  <c r="AD23" i="15" s="1"/>
  <c r="AD25" i="15" s="1"/>
  <c r="AD27" i="15" s="1"/>
  <c r="AF29" i="15" s="1"/>
  <c r="G13" i="3" s="1"/>
  <c r="R19" i="15"/>
  <c r="V22" i="15" s="1"/>
  <c r="R18" i="15"/>
  <c r="J17" i="15"/>
  <c r="T17" i="15"/>
  <c r="T19" i="15" s="1"/>
  <c r="T21" i="15" s="1"/>
  <c r="T23" i="15" s="1"/>
  <c r="T25" i="15" s="1"/>
  <c r="T27" i="15" s="1"/>
  <c r="J18" i="15"/>
  <c r="B18" i="15"/>
  <c r="B17" i="15"/>
  <c r="V17" i="15"/>
  <c r="V19" i="15" s="1"/>
  <c r="V21" i="15" s="1"/>
  <c r="D17" i="15"/>
  <c r="D19" i="15" s="1"/>
  <c r="D21" i="15" s="1"/>
  <c r="D23" i="15" s="1"/>
  <c r="D25" i="15" s="1"/>
  <c r="D27" i="15" s="1"/>
  <c r="P17" i="15"/>
  <c r="P19" i="15" s="1"/>
  <c r="P21" i="15" s="1"/>
  <c r="P23" i="15" s="1"/>
  <c r="P25" i="15" s="1"/>
  <c r="P27" i="15" s="1"/>
  <c r="Z23" i="9"/>
  <c r="Z25" i="9" s="1"/>
  <c r="Z27" i="9" s="1"/>
  <c r="R23" i="9"/>
  <c r="R25" i="9" s="1"/>
  <c r="AA27" i="9"/>
  <c r="AF18" i="9"/>
  <c r="AB17" i="9"/>
  <c r="AB19" i="9" s="1"/>
  <c r="AB21" i="9" s="1"/>
  <c r="AB23" i="9" s="1"/>
  <c r="AB25" i="9" s="1"/>
  <c r="Z17" i="9"/>
  <c r="S27" i="9"/>
  <c r="X18" i="9"/>
  <c r="V18" i="9"/>
  <c r="X17" i="9"/>
  <c r="R17" i="9"/>
  <c r="P18" i="9"/>
  <c r="N18" i="9"/>
  <c r="N19" i="9" s="1"/>
  <c r="N21" i="9" s="1"/>
  <c r="N23" i="9" s="1"/>
  <c r="N25" i="9" s="1"/>
  <c r="K27" i="9"/>
  <c r="L17" i="9"/>
  <c r="L19" i="9" s="1"/>
  <c r="L21" i="9" s="1"/>
  <c r="L23" i="9" s="1"/>
  <c r="L25" i="9" s="1"/>
  <c r="C27" i="9"/>
  <c r="F17" i="9"/>
  <c r="F19" i="9" s="1"/>
  <c r="F21" i="9" s="1"/>
  <c r="V23" i="15" l="1"/>
  <c r="V25" i="15" s="1"/>
  <c r="V27" i="15" s="1"/>
  <c r="X29" i="15" s="1"/>
  <c r="G12" i="3" s="1"/>
  <c r="B19" i="15"/>
  <c r="B21" i="15" s="1"/>
  <c r="B23" i="15" s="1"/>
  <c r="B25" i="15" s="1"/>
  <c r="B27" i="15" s="1"/>
  <c r="H29" i="15" s="1"/>
  <c r="G10" i="3" s="1"/>
  <c r="J19" i="15"/>
  <c r="J21" i="15" s="1"/>
  <c r="J23" i="15" s="1"/>
  <c r="J25" i="15" s="1"/>
  <c r="J27" i="15" s="1"/>
  <c r="P29" i="15" s="1"/>
  <c r="G11" i="3" s="1"/>
  <c r="L27" i="9"/>
  <c r="F23" i="9"/>
  <c r="F25" i="9" s="1"/>
  <c r="F27" i="9" s="1"/>
  <c r="D9" i="9"/>
  <c r="H19" i="9" s="1"/>
  <c r="H21" i="9" s="1"/>
  <c r="AB27" i="9"/>
  <c r="B9" i="9"/>
  <c r="R18" i="9" s="1"/>
  <c r="R19" i="9" s="1"/>
  <c r="V22" i="9" s="1"/>
  <c r="F9" i="9"/>
  <c r="B17" i="9" s="1"/>
  <c r="X19" i="9"/>
  <c r="X21" i="9" s="1"/>
  <c r="Z19" i="9"/>
  <c r="N27" i="9"/>
  <c r="D17" i="9" l="1"/>
  <c r="D19" i="9" s="1"/>
  <c r="D21" i="9" s="1"/>
  <c r="G17" i="3"/>
  <c r="H23" i="9"/>
  <c r="H25" i="9" s="1"/>
  <c r="H27" i="9" s="1"/>
  <c r="X23" i="9"/>
  <c r="X25" i="9" s="1"/>
  <c r="X27" i="9" s="1"/>
  <c r="AF17" i="9"/>
  <c r="AF19" i="9" s="1"/>
  <c r="AF21" i="9" s="1"/>
  <c r="AF23" i="9" s="1"/>
  <c r="AF25" i="9" s="1"/>
  <c r="AF27" i="9" s="1"/>
  <c r="D23" i="9"/>
  <c r="D25" i="9" s="1"/>
  <c r="D27" i="9" s="1"/>
  <c r="P17" i="9"/>
  <c r="P19" i="9" s="1"/>
  <c r="P21" i="9" s="1"/>
  <c r="T17" i="9"/>
  <c r="T19" i="9" s="1"/>
  <c r="T21" i="9" s="1"/>
  <c r="J17" i="9"/>
  <c r="AD17" i="9"/>
  <c r="J18" i="9"/>
  <c r="B18" i="9"/>
  <c r="B19" i="9" s="1"/>
  <c r="B21" i="9" s="1"/>
  <c r="AD18" i="9"/>
  <c r="V17" i="9"/>
  <c r="V19" i="9" s="1"/>
  <c r="R27" i="9"/>
  <c r="J19" i="9" l="1"/>
  <c r="J21" i="9" s="1"/>
  <c r="J23" i="9" s="1"/>
  <c r="J25" i="9" s="1"/>
  <c r="J27" i="9" s="1"/>
  <c r="AD19" i="9"/>
  <c r="AD21" i="9" s="1"/>
  <c r="AD23" i="9" s="1"/>
  <c r="AD25" i="9" s="1"/>
  <c r="AD27" i="9" s="1"/>
  <c r="AF29" i="9" s="1"/>
  <c r="E13" i="3" s="1"/>
  <c r="V21" i="9"/>
  <c r="V23" i="9" s="1"/>
  <c r="V25" i="9" s="1"/>
  <c r="V27" i="9" s="1"/>
  <c r="T23" i="9"/>
  <c r="T25" i="9" s="1"/>
  <c r="T27" i="9" s="1"/>
  <c r="X29" i="9" s="1"/>
  <c r="E12" i="3" s="1"/>
  <c r="B23" i="9"/>
  <c r="B25" i="9" s="1"/>
  <c r="B27" i="9" s="1"/>
  <c r="H29" i="9" s="1"/>
  <c r="E10" i="3" s="1"/>
  <c r="P23" i="9"/>
  <c r="P25" i="9" s="1"/>
  <c r="P27" i="9" s="1"/>
  <c r="P29" i="9" l="1"/>
  <c r="E11" i="3" s="1"/>
  <c r="E17" i="3"/>
</calcChain>
</file>

<file path=xl/sharedStrings.xml><?xml version="1.0" encoding="utf-8"?>
<sst xmlns="http://schemas.openxmlformats.org/spreadsheetml/2006/main" count="146" uniqueCount="66">
  <si>
    <t>Pulaski, Inc.</t>
  </si>
  <si>
    <t>Roan Corp.</t>
  </si>
  <si>
    <t>Harper, Inc.</t>
  </si>
  <si>
    <t>Character</t>
  </si>
  <si>
    <t>LTCG</t>
  </si>
  <si>
    <t>LTCL</t>
  </si>
  <si>
    <t>STCG</t>
  </si>
  <si>
    <t>2018 Sales</t>
  </si>
  <si>
    <t>Present value tax cost (benefit)</t>
  </si>
  <si>
    <t>No Change in</t>
  </si>
  <si>
    <t>Tax Rates</t>
  </si>
  <si>
    <t>Change in 2018</t>
  </si>
  <si>
    <t xml:space="preserve">  Subtotal</t>
  </si>
  <si>
    <t>Less: Excess capital loss/loss carryover</t>
  </si>
  <si>
    <t>Calculation of Gain or Loss:</t>
  </si>
  <si>
    <t>Calculation of after-tax proceeds</t>
  </si>
  <si>
    <t>DETAILED CALCULATIONS</t>
  </si>
  <si>
    <t>TAX PLANNING CASE</t>
  </si>
  <si>
    <t>SUMMARY OF ALTERNATIVES</t>
  </si>
  <si>
    <t>BASE CASE: Sell all stock in 2017.</t>
  </si>
  <si>
    <t>Present value of tax cost:</t>
  </si>
  <si>
    <t>ASSUMPTION: NO CHANGE IN TAX RATES IN 2018</t>
  </si>
  <si>
    <t>Total present value tax cost in Base Case:</t>
  </si>
  <si>
    <t>Total present value tax cost for Alternative 1:</t>
  </si>
  <si>
    <t>Total present value tax cost for Alternative 2:</t>
  </si>
  <si>
    <t>Total present value tax cost for Alternative 3:</t>
  </si>
  <si>
    <t xml:space="preserve">ALTERNATIVE 1: Sell Pulaski and Harper stock in 2017 </t>
  </si>
  <si>
    <t xml:space="preserve">ALTERNATIVE 2: Sell Pulaski and Roan stock in 2017 </t>
  </si>
  <si>
    <t>Option with the lowest present value tax cost</t>
  </si>
  <si>
    <t>ALTERNATIVE 3</t>
  </si>
  <si>
    <t xml:space="preserve">  than base case</t>
  </si>
  <si>
    <t xml:space="preserve">Total reduction in present value tax cost if alternative above is implemented rather </t>
  </si>
  <si>
    <t>ASSUMPTION: TAX RATES WILL CHANGE IN 2018</t>
  </si>
  <si>
    <t>ALTERNATIVE 1</t>
  </si>
  <si>
    <t>This analysis further shows that Jon can minimize the present value tax cost by deferring all sales until 2018.  Doing so results in</t>
  </si>
  <si>
    <t>a present value tax cost of $19,096, which is $1,154 less than the tax cost associated with selling all of the stock in 2017.</t>
  </si>
  <si>
    <t xml:space="preserve">will decrease.  Consequently, Alternative 1 minimizes the present value of Jon’s tax cost.  If this alternative is used, it will result in a </t>
  </si>
  <si>
    <t>present value tax cost of $15,538, which is $4,713 less than the tax cost associated with selling all of the stock in 2017.</t>
  </si>
  <si>
    <t>3) Factors other than taxes may influence when Jon sells his shares.  For example, if Jon expects stock prices to dip significantly</t>
  </si>
  <si>
    <t>1) Based on the analyses, if Jon sells all of his stock in 2017, the present value of the tax cost associated with the sales will be $20,250.</t>
  </si>
  <si>
    <t xml:space="preserve">2) Based on the analyses, if Jon sells all of his stock in 2017, the present value of the tax cost associated with the sales will be $20,250.  </t>
  </si>
  <si>
    <t xml:space="preserve">This analysis further shows that Jon can minimize the present value tax cost by selling the stock that will result in a net long-term </t>
  </si>
  <si>
    <t>capital gain (the Pulaski and Harper stock) before the long-term capital gains rate increases in 2018.  Furthermore, Jon can minimize</t>
  </si>
  <si>
    <t xml:space="preserve">his tax cost by deferring the sale of stock that will be taxed at ordinary rates (the Roan stock) until 2018, when his ordinary tax rate </t>
  </si>
  <si>
    <t>at the beginning of 2018, he may be better off selling the stock in 2017.  Jon’s decision may also be influenced by any</t>
  </si>
  <si>
    <t>increase in the transactions costs associated with selling all stock at the same time versus in multiple transactions.</t>
  </si>
  <si>
    <t>Total gains</t>
  </si>
  <si>
    <t>Total losses</t>
  </si>
  <si>
    <t>Recognized gain (loss)</t>
  </si>
  <si>
    <t>Net gain (loss)</t>
  </si>
  <si>
    <t>Tax rate</t>
  </si>
  <si>
    <t>Tax cost (benefit)</t>
  </si>
  <si>
    <t>Discount factor</t>
  </si>
  <si>
    <t>2017 sales</t>
  </si>
  <si>
    <t>2018 sales</t>
  </si>
  <si>
    <t>Long-term</t>
  </si>
  <si>
    <t>Short-term</t>
  </si>
  <si>
    <t>ALTERNATIVE 3: Sell all stock in 2018</t>
  </si>
  <si>
    <t>and Harper stock in 2018</t>
  </si>
  <si>
    <t>and Roan stock in 2018</t>
  </si>
  <si>
    <t>BASE CASE: Sell all stock in 2017</t>
  </si>
  <si>
    <t>Sales price</t>
  </si>
  <si>
    <t>Less: Basis of stock</t>
  </si>
  <si>
    <t>Gain (loss) on sale</t>
  </si>
  <si>
    <t>ALTERNATIVE 1: Sell Pulaski and Harper stock in 2017 and Roan stock in 2018</t>
  </si>
  <si>
    <t>ALTERNATIVE 2: Sell Pulaski and Harper stock in 2017 and Roan stock 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</si>
</sst>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#,##0.000_);\(#,##0.000\)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165" fontId="0" fillId="0" borderId="0" xfId="2" applyNumberFormat="1" applyFont="1"/>
    <xf numFmtId="165" fontId="0" fillId="0" borderId="1" xfId="2" applyNumberFormat="1" applyFont="1" applyBorder="1"/>
    <xf numFmtId="165" fontId="0" fillId="0" borderId="0" xfId="2" applyNumberFormat="1" applyFont="1" applyAlignment="1">
      <alignment horizontal="center"/>
    </xf>
    <xf numFmtId="164" fontId="0" fillId="0" borderId="1" xfId="2" applyNumberFormat="1" applyFont="1" applyBorder="1"/>
    <xf numFmtId="165" fontId="0" fillId="0" borderId="0" xfId="2" applyNumberFormat="1" applyFont="1" applyBorder="1"/>
    <xf numFmtId="164" fontId="0" fillId="0" borderId="0" xfId="2" applyNumberFormat="1" applyFont="1" applyBorder="1"/>
    <xf numFmtId="165" fontId="0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0" fontId="0" fillId="0" borderId="0" xfId="0" applyBorder="1"/>
    <xf numFmtId="165" fontId="0" fillId="0" borderId="0" xfId="0" applyNumberFormat="1" applyBorder="1"/>
    <xf numFmtId="165" fontId="0" fillId="0" borderId="1" xfId="2" applyNumberFormat="1" applyFont="1" applyBorder="1" applyAlignment="1">
      <alignment horizontal="center"/>
    </xf>
    <xf numFmtId="37" fontId="0" fillId="0" borderId="0" xfId="0" applyNumberFormat="1"/>
    <xf numFmtId="37" fontId="0" fillId="0" borderId="0" xfId="2" applyNumberFormat="1" applyFont="1" applyBorder="1" applyAlignment="1">
      <alignment horizontal="center"/>
    </xf>
    <xf numFmtId="37" fontId="0" fillId="0" borderId="1" xfId="2" applyNumberFormat="1" applyFont="1" applyBorder="1"/>
    <xf numFmtId="165" fontId="0" fillId="0" borderId="2" xfId="2" applyNumberFormat="1" applyFont="1" applyBorder="1"/>
    <xf numFmtId="166" fontId="0" fillId="0" borderId="1" xfId="2" applyNumberFormat="1" applyFont="1" applyBorder="1"/>
    <xf numFmtId="165" fontId="0" fillId="0" borderId="6" xfId="2" applyNumberFormat="1" applyFont="1" applyBorder="1" applyAlignment="1">
      <alignment horizontal="center"/>
    </xf>
    <xf numFmtId="165" fontId="0" fillId="0" borderId="7" xfId="2" applyNumberFormat="1" applyFont="1" applyBorder="1" applyAlignment="1">
      <alignment horizontal="center"/>
    </xf>
    <xf numFmtId="165" fontId="0" fillId="0" borderId="8" xfId="2" applyNumberFormat="1" applyFont="1" applyBorder="1"/>
    <xf numFmtId="165" fontId="0" fillId="0" borderId="9" xfId="2" applyNumberFormat="1" applyFont="1" applyBorder="1"/>
    <xf numFmtId="165" fontId="0" fillId="0" borderId="6" xfId="2" applyNumberFormat="1" applyFont="1" applyBorder="1"/>
    <xf numFmtId="165" fontId="0" fillId="0" borderId="7" xfId="2" applyNumberFormat="1" applyFont="1" applyBorder="1"/>
    <xf numFmtId="164" fontId="0" fillId="0" borderId="6" xfId="2" applyNumberFormat="1" applyFont="1" applyBorder="1"/>
    <xf numFmtId="164" fontId="0" fillId="0" borderId="7" xfId="2" applyNumberFormat="1" applyFont="1" applyBorder="1"/>
    <xf numFmtId="165" fontId="0" fillId="0" borderId="0" xfId="2" quotePrefix="1" applyNumberFormat="1" applyFont="1" applyBorder="1" applyAlignment="1">
      <alignment horizontal="center"/>
    </xf>
    <xf numFmtId="37" fontId="0" fillId="0" borderId="6" xfId="2" applyNumberFormat="1" applyFont="1" applyBorder="1"/>
    <xf numFmtId="37" fontId="0" fillId="0" borderId="0" xfId="2" quotePrefix="1" applyNumberFormat="1" applyFont="1" applyBorder="1" applyAlignment="1">
      <alignment horizontal="center"/>
    </xf>
    <xf numFmtId="166" fontId="0" fillId="0" borderId="0" xfId="2" applyNumberFormat="1" applyFont="1" applyBorder="1"/>
    <xf numFmtId="166" fontId="0" fillId="0" borderId="7" xfId="2" applyNumberFormat="1" applyFont="1" applyBorder="1"/>
    <xf numFmtId="165" fontId="0" fillId="0" borderId="10" xfId="2" applyNumberFormat="1" applyFont="1" applyBorder="1"/>
    <xf numFmtId="165" fontId="0" fillId="0" borderId="11" xfId="2" applyNumberFormat="1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165" fontId="0" fillId="0" borderId="12" xfId="2" applyNumberFormat="1" applyFont="1" applyBorder="1"/>
    <xf numFmtId="165" fontId="0" fillId="0" borderId="13" xfId="0" applyNumberForma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0" fillId="0" borderId="6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5" fontId="0" fillId="0" borderId="7" xfId="2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/>
  </sheetViews>
  <sheetFormatPr defaultRowHeight="14.5" x14ac:dyDescent="0.35"/>
  <cols>
    <col min="1" max="1" width="18.7265625" customWidth="1"/>
    <col min="2" max="2" width="20.453125" customWidth="1"/>
    <col min="3" max="4" width="18.7265625" customWidth="1"/>
    <col min="5" max="5" width="16.7265625" customWidth="1"/>
    <col min="6" max="6" width="0.81640625" customWidth="1"/>
    <col min="7" max="7" width="15.453125" customWidth="1"/>
  </cols>
  <sheetData>
    <row r="1" spans="1:7" x14ac:dyDescent="0.35">
      <c r="A1" t="s">
        <v>17</v>
      </c>
    </row>
    <row r="2" spans="1:7" x14ac:dyDescent="0.35">
      <c r="A2" t="s">
        <v>18</v>
      </c>
    </row>
    <row r="7" spans="1:7" x14ac:dyDescent="0.35">
      <c r="E7" s="48" t="s">
        <v>20</v>
      </c>
      <c r="F7" s="48"/>
      <c r="G7" s="48"/>
    </row>
    <row r="8" spans="1:7" x14ac:dyDescent="0.35">
      <c r="E8" s="1" t="s">
        <v>9</v>
      </c>
      <c r="F8" s="1"/>
      <c r="G8" s="1" t="s">
        <v>10</v>
      </c>
    </row>
    <row r="9" spans="1:7" x14ac:dyDescent="0.35">
      <c r="C9" s="11"/>
      <c r="E9" s="42" t="s">
        <v>10</v>
      </c>
      <c r="F9" s="1"/>
      <c r="G9" s="42" t="s">
        <v>11</v>
      </c>
    </row>
    <row r="10" spans="1:7" x14ac:dyDescent="0.35">
      <c r="A10" t="s">
        <v>19</v>
      </c>
      <c r="C10" s="11"/>
      <c r="E10" s="2">
        <f>'NO RATE CHANGE'!H29</f>
        <v>20250</v>
      </c>
      <c r="F10" s="38"/>
      <c r="G10" s="2">
        <f>'WITH RATE CHANGE'!H29</f>
        <v>20250</v>
      </c>
    </row>
    <row r="11" spans="1:7" x14ac:dyDescent="0.35">
      <c r="A11" t="s">
        <v>64</v>
      </c>
      <c r="C11" s="11"/>
      <c r="E11" s="2">
        <f>'NO RATE CHANGE'!P29</f>
        <v>19309.5</v>
      </c>
      <c r="F11" s="38"/>
      <c r="G11" s="2">
        <f>'WITH RATE CHANGE'!P29</f>
        <v>15537.5</v>
      </c>
    </row>
    <row r="12" spans="1:7" x14ac:dyDescent="0.35">
      <c r="A12" t="s">
        <v>65</v>
      </c>
      <c r="C12" s="11"/>
      <c r="E12" s="2">
        <f>'NO RATE CHANGE'!X29</f>
        <v>19470.599999999999</v>
      </c>
      <c r="F12" s="38"/>
      <c r="G12" s="2">
        <f>'WITH RATE CHANGE'!X29</f>
        <v>20790.8</v>
      </c>
    </row>
    <row r="13" spans="1:7" x14ac:dyDescent="0.35">
      <c r="A13" t="s">
        <v>57</v>
      </c>
      <c r="C13" s="11"/>
      <c r="E13" s="2">
        <f>'NO RATE CHANGE'!AF29</f>
        <v>19095.75</v>
      </c>
      <c r="F13" s="38"/>
      <c r="G13" s="2">
        <f>'WITH RATE CHANGE'!AF29</f>
        <v>16502.5</v>
      </c>
    </row>
    <row r="14" spans="1:7" x14ac:dyDescent="0.35">
      <c r="C14" s="11"/>
      <c r="E14" s="15"/>
    </row>
    <row r="15" spans="1:7" x14ac:dyDescent="0.35">
      <c r="A15" t="s">
        <v>28</v>
      </c>
      <c r="C15" s="11"/>
      <c r="E15" s="39" t="s">
        <v>29</v>
      </c>
      <c r="G15" s="39" t="s">
        <v>33</v>
      </c>
    </row>
    <row r="16" spans="1:7" x14ac:dyDescent="0.35">
      <c r="A16" t="s">
        <v>31</v>
      </c>
      <c r="C16" s="11"/>
    </row>
    <row r="17" spans="1:7" x14ac:dyDescent="0.35">
      <c r="A17" t="s">
        <v>30</v>
      </c>
      <c r="C17" s="11"/>
      <c r="E17" s="2">
        <f>E10-E13</f>
        <v>1154.25</v>
      </c>
      <c r="G17" s="2">
        <f>G10-G11</f>
        <v>4712.5</v>
      </c>
    </row>
    <row r="22" spans="1:7" x14ac:dyDescent="0.35">
      <c r="A22" s="45"/>
    </row>
    <row r="23" spans="1:7" x14ac:dyDescent="0.35">
      <c r="A23" s="46" t="s">
        <v>39</v>
      </c>
    </row>
    <row r="24" spans="1:7" x14ac:dyDescent="0.35">
      <c r="A24" s="47" t="s">
        <v>34</v>
      </c>
    </row>
    <row r="25" spans="1:7" x14ac:dyDescent="0.35">
      <c r="A25" s="47" t="s">
        <v>35</v>
      </c>
    </row>
    <row r="26" spans="1:7" x14ac:dyDescent="0.35">
      <c r="A26" s="47"/>
    </row>
    <row r="27" spans="1:7" x14ac:dyDescent="0.35">
      <c r="A27" s="47"/>
    </row>
    <row r="28" spans="1:7" x14ac:dyDescent="0.35">
      <c r="A28" s="46" t="s">
        <v>40</v>
      </c>
    </row>
    <row r="29" spans="1:7" x14ac:dyDescent="0.35">
      <c r="A29" s="47" t="s">
        <v>41</v>
      </c>
    </row>
    <row r="30" spans="1:7" x14ac:dyDescent="0.35">
      <c r="A30" s="47" t="s">
        <v>42</v>
      </c>
    </row>
    <row r="31" spans="1:7" x14ac:dyDescent="0.35">
      <c r="A31" s="47" t="s">
        <v>43</v>
      </c>
    </row>
    <row r="32" spans="1:7" x14ac:dyDescent="0.35">
      <c r="A32" s="47" t="s">
        <v>36</v>
      </c>
    </row>
    <row r="33" spans="1:1" x14ac:dyDescent="0.35">
      <c r="A33" s="47" t="s">
        <v>37</v>
      </c>
    </row>
    <row r="34" spans="1:1" x14ac:dyDescent="0.35">
      <c r="A34" s="47"/>
    </row>
    <row r="35" spans="1:1" x14ac:dyDescent="0.35">
      <c r="A35" s="47"/>
    </row>
    <row r="36" spans="1:1" x14ac:dyDescent="0.35">
      <c r="A36" s="46" t="s">
        <v>38</v>
      </c>
    </row>
    <row r="37" spans="1:1" x14ac:dyDescent="0.35">
      <c r="A37" s="47" t="s">
        <v>44</v>
      </c>
    </row>
    <row r="38" spans="1:1" x14ac:dyDescent="0.35">
      <c r="A38" s="47" t="s">
        <v>45</v>
      </c>
    </row>
  </sheetData>
  <mergeCells count="1">
    <mergeCell ref="E7:G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9"/>
  <sheetViews>
    <sheetView topLeftCell="A22" workbookViewId="0">
      <selection activeCell="B29" sqref="B29"/>
    </sheetView>
  </sheetViews>
  <sheetFormatPr defaultRowHeight="14.5" x14ac:dyDescent="0.35"/>
  <cols>
    <col min="1" max="1" width="38.26953125" customWidth="1"/>
    <col min="2" max="2" width="13.26953125" customWidth="1"/>
    <col min="3" max="3" width="0.81640625" customWidth="1"/>
    <col min="4" max="4" width="13.26953125" customWidth="1"/>
    <col min="5" max="5" width="0.81640625" customWidth="1"/>
    <col min="6" max="6" width="13" customWidth="1"/>
    <col min="7" max="7" width="0.54296875" customWidth="1"/>
    <col min="8" max="8" width="13.26953125" customWidth="1"/>
    <col min="9" max="9" width="2.54296875" customWidth="1"/>
    <col min="10" max="10" width="13.26953125" customWidth="1"/>
    <col min="11" max="11" width="0.7265625" customWidth="1"/>
    <col min="12" max="12" width="13.26953125" customWidth="1"/>
    <col min="13" max="13" width="0.7265625" customWidth="1"/>
    <col min="14" max="14" width="13.26953125" customWidth="1"/>
    <col min="15" max="15" width="1" customWidth="1"/>
    <col min="16" max="16" width="13.26953125" customWidth="1"/>
    <col min="17" max="17" width="2.26953125" customWidth="1"/>
    <col min="18" max="18" width="13.26953125" customWidth="1"/>
    <col min="19" max="19" width="1.26953125" customWidth="1"/>
    <col min="20" max="20" width="13.26953125" customWidth="1"/>
    <col min="21" max="21" width="0.81640625" customWidth="1"/>
    <col min="22" max="22" width="13.26953125" customWidth="1"/>
    <col min="23" max="23" width="1" customWidth="1"/>
    <col min="24" max="24" width="13.26953125" customWidth="1"/>
    <col min="25" max="25" width="3.26953125" customWidth="1"/>
    <col min="26" max="26" width="14.54296875" customWidth="1"/>
    <col min="27" max="27" width="1.1796875" customWidth="1"/>
    <col min="28" max="28" width="12.81640625" customWidth="1"/>
    <col min="29" max="29" width="1.1796875" customWidth="1"/>
    <col min="30" max="30" width="12.26953125" customWidth="1"/>
    <col min="31" max="31" width="1" customWidth="1"/>
    <col min="32" max="32" width="17" customWidth="1"/>
  </cols>
  <sheetData>
    <row r="1" spans="1:32" x14ac:dyDescent="0.35">
      <c r="A1" t="s">
        <v>17</v>
      </c>
    </row>
    <row r="2" spans="1:32" x14ac:dyDescent="0.35">
      <c r="A2" t="s">
        <v>16</v>
      </c>
    </row>
    <row r="3" spans="1:32" x14ac:dyDescent="0.35">
      <c r="A3" t="s">
        <v>21</v>
      </c>
    </row>
    <row r="4" spans="1:32" x14ac:dyDescent="0.35">
      <c r="A4" s="10"/>
    </row>
    <row r="5" spans="1:32" x14ac:dyDescent="0.35">
      <c r="A5" s="41" t="s">
        <v>14</v>
      </c>
    </row>
    <row r="6" spans="1:32" x14ac:dyDescent="0.35">
      <c r="B6" s="9" t="s">
        <v>0</v>
      </c>
      <c r="C6" s="9"/>
      <c r="D6" s="9" t="s">
        <v>1</v>
      </c>
      <c r="E6" s="9"/>
      <c r="F6" s="9" t="s">
        <v>2</v>
      </c>
    </row>
    <row r="7" spans="1:32" x14ac:dyDescent="0.35">
      <c r="A7" t="s">
        <v>61</v>
      </c>
      <c r="B7" s="2">
        <v>310000</v>
      </c>
      <c r="C7" s="2"/>
      <c r="D7" s="2">
        <v>290000</v>
      </c>
      <c r="E7" s="2"/>
      <c r="F7" s="2">
        <v>185000</v>
      </c>
    </row>
    <row r="8" spans="1:32" x14ac:dyDescent="0.35">
      <c r="A8" t="s">
        <v>62</v>
      </c>
      <c r="B8" s="3">
        <v>365000</v>
      </c>
      <c r="C8" s="6"/>
      <c r="D8" s="3">
        <v>240000</v>
      </c>
      <c r="E8" s="6"/>
      <c r="F8" s="3">
        <v>105000</v>
      </c>
    </row>
    <row r="9" spans="1:32" x14ac:dyDescent="0.35">
      <c r="A9" t="s">
        <v>63</v>
      </c>
      <c r="B9" s="2">
        <f>B7-B8</f>
        <v>-55000</v>
      </c>
      <c r="C9" s="2"/>
      <c r="D9" s="2">
        <f t="shared" ref="D9:F9" si="0">D7-D8</f>
        <v>50000</v>
      </c>
      <c r="E9" s="2"/>
      <c r="F9" s="2">
        <f t="shared" si="0"/>
        <v>80000</v>
      </c>
    </row>
    <row r="10" spans="1:32" x14ac:dyDescent="0.35">
      <c r="A10" t="s">
        <v>3</v>
      </c>
      <c r="B10" s="4" t="s">
        <v>5</v>
      </c>
      <c r="C10" s="4"/>
      <c r="D10" s="4" t="s">
        <v>6</v>
      </c>
      <c r="E10" s="4"/>
      <c r="F10" s="4" t="s">
        <v>4</v>
      </c>
    </row>
    <row r="11" spans="1:32" x14ac:dyDescent="0.35">
      <c r="B11" s="2"/>
      <c r="C11" s="2"/>
      <c r="D11" s="2"/>
      <c r="E11" s="2"/>
      <c r="F11" s="2"/>
    </row>
    <row r="12" spans="1:32" ht="15" thickBot="1" x14ac:dyDescent="0.4">
      <c r="A12" s="10"/>
      <c r="B12" s="2"/>
      <c r="C12" s="2"/>
      <c r="D12" s="2"/>
      <c r="E12" s="2"/>
      <c r="F12" s="2"/>
    </row>
    <row r="13" spans="1:32" x14ac:dyDescent="0.35">
      <c r="A13" s="40" t="s">
        <v>15</v>
      </c>
      <c r="B13" s="49" t="s">
        <v>60</v>
      </c>
      <c r="C13" s="50"/>
      <c r="D13" s="50"/>
      <c r="E13" s="50"/>
      <c r="F13" s="50"/>
      <c r="G13" s="50"/>
      <c r="H13" s="51"/>
      <c r="J13" s="49" t="s">
        <v>26</v>
      </c>
      <c r="K13" s="50"/>
      <c r="L13" s="50"/>
      <c r="M13" s="50"/>
      <c r="N13" s="50"/>
      <c r="O13" s="50"/>
      <c r="P13" s="51"/>
      <c r="R13" s="49" t="s">
        <v>27</v>
      </c>
      <c r="S13" s="50"/>
      <c r="T13" s="50"/>
      <c r="U13" s="50"/>
      <c r="V13" s="50"/>
      <c r="W13" s="50"/>
      <c r="X13" s="51"/>
      <c r="Z13" s="49" t="s">
        <v>57</v>
      </c>
      <c r="AA13" s="50"/>
      <c r="AB13" s="50"/>
      <c r="AC13" s="50"/>
      <c r="AD13" s="50"/>
      <c r="AE13" s="50"/>
      <c r="AF13" s="51"/>
    </row>
    <row r="14" spans="1:32" x14ac:dyDescent="0.35">
      <c r="B14" s="35"/>
      <c r="C14" s="36"/>
      <c r="D14" s="36"/>
      <c r="E14" s="36"/>
      <c r="F14" s="36"/>
      <c r="G14" s="36"/>
      <c r="H14" s="37"/>
      <c r="J14" s="52" t="s">
        <v>59</v>
      </c>
      <c r="K14" s="53"/>
      <c r="L14" s="53"/>
      <c r="M14" s="53"/>
      <c r="N14" s="53"/>
      <c r="O14" s="53"/>
      <c r="P14" s="54"/>
      <c r="R14" s="52" t="s">
        <v>58</v>
      </c>
      <c r="S14" s="53"/>
      <c r="T14" s="53"/>
      <c r="U14" s="53"/>
      <c r="V14" s="53"/>
      <c r="W14" s="53"/>
      <c r="X14" s="54"/>
      <c r="Z14" s="52"/>
      <c r="AA14" s="53"/>
      <c r="AB14" s="53"/>
      <c r="AC14" s="53"/>
      <c r="AD14" s="53"/>
      <c r="AE14" s="53"/>
      <c r="AF14" s="54"/>
    </row>
    <row r="15" spans="1:32" x14ac:dyDescent="0.35">
      <c r="B15" s="55" t="s">
        <v>53</v>
      </c>
      <c r="C15" s="56"/>
      <c r="D15" s="56"/>
      <c r="E15" s="6"/>
      <c r="F15" s="56" t="s">
        <v>54</v>
      </c>
      <c r="G15" s="56"/>
      <c r="H15" s="57"/>
      <c r="J15" s="55" t="s">
        <v>53</v>
      </c>
      <c r="K15" s="56"/>
      <c r="L15" s="56"/>
      <c r="M15" s="6"/>
      <c r="N15" s="56" t="s">
        <v>54</v>
      </c>
      <c r="O15" s="56"/>
      <c r="P15" s="57"/>
      <c r="R15" s="55" t="s">
        <v>53</v>
      </c>
      <c r="S15" s="56"/>
      <c r="T15" s="56"/>
      <c r="U15" s="6"/>
      <c r="V15" s="56" t="s">
        <v>7</v>
      </c>
      <c r="W15" s="56"/>
      <c r="X15" s="57"/>
      <c r="Z15" s="55" t="s">
        <v>53</v>
      </c>
      <c r="AA15" s="56"/>
      <c r="AB15" s="56"/>
      <c r="AC15" s="6"/>
      <c r="AD15" s="56" t="s">
        <v>54</v>
      </c>
      <c r="AE15" s="56"/>
      <c r="AF15" s="57"/>
    </row>
    <row r="16" spans="1:32" x14ac:dyDescent="0.35">
      <c r="B16" s="20" t="s">
        <v>55</v>
      </c>
      <c r="C16" s="14"/>
      <c r="D16" s="14" t="s">
        <v>56</v>
      </c>
      <c r="E16" s="8"/>
      <c r="F16" s="14" t="s">
        <v>55</v>
      </c>
      <c r="G16" s="14"/>
      <c r="H16" s="21" t="s">
        <v>56</v>
      </c>
      <c r="J16" s="20" t="s">
        <v>55</v>
      </c>
      <c r="K16" s="14"/>
      <c r="L16" s="14" t="s">
        <v>56</v>
      </c>
      <c r="M16" s="8"/>
      <c r="N16" s="14" t="s">
        <v>55</v>
      </c>
      <c r="O16" s="14"/>
      <c r="P16" s="21" t="s">
        <v>56</v>
      </c>
      <c r="R16" s="20" t="s">
        <v>55</v>
      </c>
      <c r="S16" s="14"/>
      <c r="T16" s="14" t="s">
        <v>56</v>
      </c>
      <c r="U16" s="8"/>
      <c r="V16" s="14" t="s">
        <v>55</v>
      </c>
      <c r="W16" s="14"/>
      <c r="X16" s="21" t="s">
        <v>56</v>
      </c>
      <c r="Z16" s="20" t="s">
        <v>55</v>
      </c>
      <c r="AA16" s="14"/>
      <c r="AB16" s="14" t="s">
        <v>56</v>
      </c>
      <c r="AC16" s="8"/>
      <c r="AD16" s="14" t="s">
        <v>55</v>
      </c>
      <c r="AE16" s="14"/>
      <c r="AF16" s="21" t="s">
        <v>56</v>
      </c>
    </row>
    <row r="17" spans="1:32" x14ac:dyDescent="0.35">
      <c r="A17" t="s">
        <v>46</v>
      </c>
      <c r="B17" s="22">
        <f>F9</f>
        <v>80000</v>
      </c>
      <c r="C17" s="6"/>
      <c r="D17" s="6">
        <f>D9</f>
        <v>50000</v>
      </c>
      <c r="E17" s="6"/>
      <c r="F17" s="6">
        <f>J9</f>
        <v>0</v>
      </c>
      <c r="G17" s="6"/>
      <c r="H17" s="23">
        <v>0</v>
      </c>
      <c r="J17" s="22">
        <f>F9</f>
        <v>80000</v>
      </c>
      <c r="K17" s="6"/>
      <c r="L17" s="6">
        <f>L9</f>
        <v>0</v>
      </c>
      <c r="M17" s="6"/>
      <c r="N17" s="6">
        <v>0</v>
      </c>
      <c r="O17" s="6"/>
      <c r="P17" s="23">
        <f>D9</f>
        <v>50000</v>
      </c>
      <c r="R17" s="22">
        <f>N9</f>
        <v>0</v>
      </c>
      <c r="S17" s="6"/>
      <c r="T17" s="6">
        <f>D9</f>
        <v>50000</v>
      </c>
      <c r="U17" s="6"/>
      <c r="V17" s="6">
        <f>F9</f>
        <v>80000</v>
      </c>
      <c r="W17" s="6"/>
      <c r="X17" s="23">
        <f>L9</f>
        <v>0</v>
      </c>
      <c r="Z17" s="22">
        <f>V9</f>
        <v>0</v>
      </c>
      <c r="AA17" s="6"/>
      <c r="AB17" s="6">
        <f>L9</f>
        <v>0</v>
      </c>
      <c r="AC17" s="6"/>
      <c r="AD17" s="6">
        <f>F9</f>
        <v>80000</v>
      </c>
      <c r="AE17" s="6"/>
      <c r="AF17" s="23">
        <f>D9</f>
        <v>50000</v>
      </c>
    </row>
    <row r="18" spans="1:32" x14ac:dyDescent="0.35">
      <c r="A18" t="s">
        <v>47</v>
      </c>
      <c r="B18" s="24">
        <f>B9</f>
        <v>-55000</v>
      </c>
      <c r="C18" s="6"/>
      <c r="D18" s="3">
        <v>0</v>
      </c>
      <c r="E18" s="6"/>
      <c r="F18" s="3">
        <v>0</v>
      </c>
      <c r="G18" s="6"/>
      <c r="H18" s="25">
        <v>0</v>
      </c>
      <c r="J18" s="24">
        <f>B9</f>
        <v>-55000</v>
      </c>
      <c r="K18" s="6"/>
      <c r="L18" s="3">
        <v>0</v>
      </c>
      <c r="M18" s="6"/>
      <c r="N18" s="3">
        <f>0</f>
        <v>0</v>
      </c>
      <c r="O18" s="6"/>
      <c r="P18" s="25">
        <f>0</f>
        <v>0</v>
      </c>
      <c r="R18" s="24">
        <f>B9</f>
        <v>-55000</v>
      </c>
      <c r="S18" s="6"/>
      <c r="T18" s="3">
        <v>0</v>
      </c>
      <c r="U18" s="6"/>
      <c r="V18" s="3">
        <f>0</f>
        <v>0</v>
      </c>
      <c r="W18" s="6"/>
      <c r="X18" s="25">
        <f>0</f>
        <v>0</v>
      </c>
      <c r="Z18" s="24">
        <v>0</v>
      </c>
      <c r="AA18" s="6"/>
      <c r="AB18" s="3">
        <v>0</v>
      </c>
      <c r="AC18" s="6"/>
      <c r="AD18" s="3">
        <f>B9</f>
        <v>-55000</v>
      </c>
      <c r="AE18" s="6"/>
      <c r="AF18" s="25">
        <f>0</f>
        <v>0</v>
      </c>
    </row>
    <row r="19" spans="1:32" x14ac:dyDescent="0.35">
      <c r="A19" t="s">
        <v>49</v>
      </c>
      <c r="B19" s="22">
        <f>SUM(B17:B18)</f>
        <v>25000</v>
      </c>
      <c r="C19" s="6"/>
      <c r="D19" s="6">
        <f>SUM(D17:D18)</f>
        <v>50000</v>
      </c>
      <c r="E19" s="6"/>
      <c r="F19" s="6">
        <f>SUM(F17:F18)</f>
        <v>0</v>
      </c>
      <c r="G19" s="6"/>
      <c r="H19" s="23">
        <f>SUM(H17:H18)</f>
        <v>0</v>
      </c>
      <c r="J19" s="22">
        <f>SUM(J17:J18)</f>
        <v>25000</v>
      </c>
      <c r="K19" s="6"/>
      <c r="L19" s="6">
        <f>SUM(L17:L18)</f>
        <v>0</v>
      </c>
      <c r="M19" s="6"/>
      <c r="N19" s="6">
        <f>SUM(N17:N18)</f>
        <v>0</v>
      </c>
      <c r="O19" s="6"/>
      <c r="P19" s="23">
        <f>SUM(P17:P18)</f>
        <v>50000</v>
      </c>
      <c r="R19" s="22">
        <f>SUM(R17:R18)</f>
        <v>-55000</v>
      </c>
      <c r="S19" s="6"/>
      <c r="T19" s="6">
        <f>SUM(T17:T18)</f>
        <v>50000</v>
      </c>
      <c r="U19" s="6"/>
      <c r="V19" s="6">
        <f>SUM(V17:V18)</f>
        <v>80000</v>
      </c>
      <c r="W19" s="6"/>
      <c r="X19" s="23">
        <f>SUM(X17:X18)</f>
        <v>0</v>
      </c>
      <c r="Z19" s="22">
        <f>SUM(Z17:Z18)</f>
        <v>0</v>
      </c>
      <c r="AA19" s="6"/>
      <c r="AB19" s="6">
        <f>SUM(AB17:AB18)</f>
        <v>0</v>
      </c>
      <c r="AC19" s="6"/>
      <c r="AD19" s="6">
        <f>SUM(AD17:AD18)</f>
        <v>25000</v>
      </c>
      <c r="AE19" s="6"/>
      <c r="AF19" s="23">
        <f>SUM(AF17:AF18)</f>
        <v>50000</v>
      </c>
    </row>
    <row r="20" spans="1:32" x14ac:dyDescent="0.35">
      <c r="B20" s="22"/>
      <c r="C20" s="6"/>
      <c r="D20" s="6"/>
      <c r="E20" s="6"/>
      <c r="F20" s="6"/>
      <c r="G20" s="6"/>
      <c r="H20" s="23"/>
      <c r="J20" s="22"/>
      <c r="K20" s="6"/>
      <c r="L20" s="6"/>
      <c r="M20" s="6"/>
      <c r="N20" s="6"/>
      <c r="O20" s="6"/>
      <c r="P20" s="23"/>
      <c r="R20" s="22"/>
      <c r="S20" s="6"/>
      <c r="T20" s="6"/>
      <c r="U20" s="6"/>
      <c r="V20" s="6"/>
      <c r="W20" s="6"/>
      <c r="X20" s="23"/>
      <c r="Z20" s="22"/>
      <c r="AA20" s="6"/>
      <c r="AB20" s="6"/>
      <c r="AC20" s="6"/>
      <c r="AD20" s="6"/>
      <c r="AE20" s="6"/>
      <c r="AF20" s="23"/>
    </row>
    <row r="21" spans="1:32" x14ac:dyDescent="0.35">
      <c r="A21" t="s">
        <v>48</v>
      </c>
      <c r="B21" s="22">
        <f>B19</f>
        <v>25000</v>
      </c>
      <c r="C21" s="6"/>
      <c r="D21" s="6">
        <f>D19</f>
        <v>50000</v>
      </c>
      <c r="E21" s="6"/>
      <c r="F21" s="6">
        <f>F19</f>
        <v>0</v>
      </c>
      <c r="G21" s="6"/>
      <c r="H21" s="23">
        <f>H19</f>
        <v>0</v>
      </c>
      <c r="J21" s="22">
        <f>J19</f>
        <v>25000</v>
      </c>
      <c r="K21" s="6"/>
      <c r="L21" s="6">
        <f>L19</f>
        <v>0</v>
      </c>
      <c r="M21" s="6"/>
      <c r="N21" s="6">
        <f>N19</f>
        <v>0</v>
      </c>
      <c r="O21" s="6"/>
      <c r="P21" s="23">
        <f>P19</f>
        <v>50000</v>
      </c>
      <c r="R21" s="22">
        <v>0</v>
      </c>
      <c r="S21" s="6"/>
      <c r="T21" s="6">
        <f>T19</f>
        <v>50000</v>
      </c>
      <c r="U21" s="6"/>
      <c r="V21" s="6">
        <f>V19</f>
        <v>80000</v>
      </c>
      <c r="W21" s="6"/>
      <c r="X21" s="23">
        <f>X19</f>
        <v>0</v>
      </c>
      <c r="Z21" s="22">
        <v>0</v>
      </c>
      <c r="AA21" s="6"/>
      <c r="AB21" s="6">
        <f>AB19</f>
        <v>0</v>
      </c>
      <c r="AC21" s="6"/>
      <c r="AD21" s="6">
        <f>AD19+(Z19-Z21)</f>
        <v>25000</v>
      </c>
      <c r="AE21" s="6"/>
      <c r="AF21" s="23">
        <f>AF19</f>
        <v>50000</v>
      </c>
    </row>
    <row r="22" spans="1:32" x14ac:dyDescent="0.35">
      <c r="A22" t="s">
        <v>13</v>
      </c>
      <c r="B22" s="24">
        <v>0</v>
      </c>
      <c r="C22" s="6"/>
      <c r="D22" s="3">
        <v>0</v>
      </c>
      <c r="E22" s="6"/>
      <c r="F22" s="3">
        <v>0</v>
      </c>
      <c r="G22" s="6"/>
      <c r="H22" s="25">
        <v>0</v>
      </c>
      <c r="J22" s="24">
        <v>0</v>
      </c>
      <c r="K22" s="6"/>
      <c r="L22" s="3">
        <v>0</v>
      </c>
      <c r="M22" s="6"/>
      <c r="N22" s="3">
        <v>0</v>
      </c>
      <c r="O22" s="6"/>
      <c r="P22" s="25">
        <v>0</v>
      </c>
      <c r="R22" s="24">
        <v>0</v>
      </c>
      <c r="S22" s="6"/>
      <c r="T22" s="3">
        <v>-3000</v>
      </c>
      <c r="U22" s="6">
        <v>0</v>
      </c>
      <c r="V22" s="3">
        <f>R19-T22</f>
        <v>-52000</v>
      </c>
      <c r="W22" s="6"/>
      <c r="X22" s="25">
        <v>0</v>
      </c>
      <c r="Z22" s="24">
        <v>0</v>
      </c>
      <c r="AA22" s="6"/>
      <c r="AB22" s="3">
        <v>0</v>
      </c>
      <c r="AC22" s="6"/>
      <c r="AD22" s="3">
        <v>0</v>
      </c>
      <c r="AE22" s="6"/>
      <c r="AF22" s="25">
        <v>0</v>
      </c>
    </row>
    <row r="23" spans="1:32" x14ac:dyDescent="0.35">
      <c r="A23" t="s">
        <v>12</v>
      </c>
      <c r="B23" s="22">
        <f>B21+B22</f>
        <v>25000</v>
      </c>
      <c r="C23" s="6"/>
      <c r="D23" s="6">
        <f>SUM(D21:D22)</f>
        <v>50000</v>
      </c>
      <c r="E23" s="6"/>
      <c r="F23" s="6">
        <f>SUM(F21:F22)</f>
        <v>0</v>
      </c>
      <c r="G23" s="6"/>
      <c r="H23" s="23">
        <f>SUM(H21:H22)</f>
        <v>0</v>
      </c>
      <c r="J23" s="22">
        <f>SUM(J21:J22)</f>
        <v>25000</v>
      </c>
      <c r="K23" s="6"/>
      <c r="L23" s="6">
        <f>SUM(L21:L22)</f>
        <v>0</v>
      </c>
      <c r="M23" s="6"/>
      <c r="N23" s="6">
        <f>SUM(N21:N22)</f>
        <v>0</v>
      </c>
      <c r="O23" s="6"/>
      <c r="P23" s="23">
        <f>SUM(P21:P22)</f>
        <v>50000</v>
      </c>
      <c r="R23" s="22">
        <f>SUM(R21:R22)</f>
        <v>0</v>
      </c>
      <c r="S23" s="6"/>
      <c r="T23" s="6">
        <f>SUM(T21:T22)</f>
        <v>47000</v>
      </c>
      <c r="U23" s="6"/>
      <c r="V23" s="6">
        <f>SUM(V21:V22)</f>
        <v>28000</v>
      </c>
      <c r="W23" s="6"/>
      <c r="X23" s="23">
        <f>SUM(X21:X22)</f>
        <v>0</v>
      </c>
      <c r="Z23" s="22">
        <f>SUM(Z21:Z22)</f>
        <v>0</v>
      </c>
      <c r="AA23" s="6"/>
      <c r="AB23" s="6">
        <f>SUM(AB21:AB22)</f>
        <v>0</v>
      </c>
      <c r="AC23" s="6"/>
      <c r="AD23" s="6">
        <f>SUM(AD21:AD22)</f>
        <v>25000</v>
      </c>
      <c r="AE23" s="6"/>
      <c r="AF23" s="23">
        <f>SUM(AF21:AF22)</f>
        <v>50000</v>
      </c>
    </row>
    <row r="24" spans="1:32" x14ac:dyDescent="0.35">
      <c r="A24" t="s">
        <v>50</v>
      </c>
      <c r="B24" s="26">
        <v>0.15</v>
      </c>
      <c r="C24" s="7"/>
      <c r="D24" s="5">
        <v>0.33</v>
      </c>
      <c r="E24" s="7"/>
      <c r="F24" s="5">
        <v>0.15</v>
      </c>
      <c r="G24" s="7"/>
      <c r="H24" s="27">
        <v>0.33</v>
      </c>
      <c r="J24" s="26">
        <v>0.15</v>
      </c>
      <c r="K24" s="7"/>
      <c r="L24" s="5">
        <v>0.33</v>
      </c>
      <c r="M24" s="7"/>
      <c r="N24" s="5">
        <v>0.15</v>
      </c>
      <c r="O24" s="7"/>
      <c r="P24" s="27">
        <v>0.33</v>
      </c>
      <c r="R24" s="26">
        <v>0.15</v>
      </c>
      <c r="S24" s="7"/>
      <c r="T24" s="5">
        <v>0.33</v>
      </c>
      <c r="U24" s="7"/>
      <c r="V24" s="5">
        <v>0.15</v>
      </c>
      <c r="W24" s="7"/>
      <c r="X24" s="27">
        <v>0.33</v>
      </c>
      <c r="Z24" s="26">
        <v>0.15</v>
      </c>
      <c r="AA24" s="7"/>
      <c r="AB24" s="5">
        <v>0.33</v>
      </c>
      <c r="AC24" s="7"/>
      <c r="AD24" s="5">
        <v>0.15</v>
      </c>
      <c r="AE24" s="7"/>
      <c r="AF24" s="27">
        <v>0.33</v>
      </c>
    </row>
    <row r="25" spans="1:32" x14ac:dyDescent="0.35">
      <c r="A25" t="s">
        <v>51</v>
      </c>
      <c r="B25" s="22">
        <f>B23*B24</f>
        <v>3750</v>
      </c>
      <c r="C25" s="8"/>
      <c r="D25" s="18">
        <f>D23*D24</f>
        <v>16500</v>
      </c>
      <c r="E25" s="28"/>
      <c r="F25" s="6">
        <f>F23*F24</f>
        <v>0</v>
      </c>
      <c r="G25" s="8"/>
      <c r="H25" s="23">
        <f>H23*H24</f>
        <v>0</v>
      </c>
      <c r="J25" s="22">
        <f>J23*J24</f>
        <v>3750</v>
      </c>
      <c r="K25" s="8"/>
      <c r="L25" s="18">
        <f>L23*L24</f>
        <v>0</v>
      </c>
      <c r="M25" s="28"/>
      <c r="N25" s="6">
        <f>N23*N24</f>
        <v>0</v>
      </c>
      <c r="O25" s="8"/>
      <c r="P25" s="23">
        <f>P23*P24</f>
        <v>16500</v>
      </c>
      <c r="R25" s="22">
        <f>R23*R24</f>
        <v>0</v>
      </c>
      <c r="S25" s="8"/>
      <c r="T25" s="18">
        <f>T23*T24</f>
        <v>15510</v>
      </c>
      <c r="U25" s="28"/>
      <c r="V25" s="6">
        <f>V23*V24</f>
        <v>4200</v>
      </c>
      <c r="W25" s="8"/>
      <c r="X25" s="23">
        <f>X23*X24</f>
        <v>0</v>
      </c>
      <c r="Z25" s="22">
        <f>Z23*Z24</f>
        <v>0</v>
      </c>
      <c r="AA25" s="8"/>
      <c r="AB25" s="18">
        <f>AB23*AB24</f>
        <v>0</v>
      </c>
      <c r="AC25" s="28"/>
      <c r="AD25" s="6">
        <f>AD23*AD24</f>
        <v>3750</v>
      </c>
      <c r="AE25" s="8"/>
      <c r="AF25" s="23">
        <f>AF23*AF24</f>
        <v>16500</v>
      </c>
    </row>
    <row r="26" spans="1:32" x14ac:dyDescent="0.35">
      <c r="A26" t="s">
        <v>52</v>
      </c>
      <c r="B26" s="29">
        <v>1</v>
      </c>
      <c r="C26" s="16"/>
      <c r="D26" s="17">
        <v>1</v>
      </c>
      <c r="E26" s="30"/>
      <c r="F26" s="19">
        <v>0.94299999999999995</v>
      </c>
      <c r="G26" s="31"/>
      <c r="H26" s="32">
        <v>0.94299999999999995</v>
      </c>
      <c r="J26" s="29">
        <v>1</v>
      </c>
      <c r="K26" s="16"/>
      <c r="L26" s="17">
        <v>1</v>
      </c>
      <c r="M26" s="30"/>
      <c r="N26" s="19">
        <v>0.94299999999999995</v>
      </c>
      <c r="O26" s="31"/>
      <c r="P26" s="32">
        <v>0.94299999999999995</v>
      </c>
      <c r="R26" s="29">
        <v>1</v>
      </c>
      <c r="S26" s="16"/>
      <c r="T26" s="17">
        <v>1</v>
      </c>
      <c r="U26" s="30"/>
      <c r="V26" s="19">
        <v>0.94299999999999995</v>
      </c>
      <c r="W26" s="31"/>
      <c r="X26" s="32">
        <v>0.94299999999999995</v>
      </c>
      <c r="Z26" s="29">
        <v>1</v>
      </c>
      <c r="AA26" s="16"/>
      <c r="AB26" s="17">
        <v>1</v>
      </c>
      <c r="AC26" s="30"/>
      <c r="AD26" s="19">
        <v>0.94299999999999995</v>
      </c>
      <c r="AE26" s="31"/>
      <c r="AF26" s="32">
        <v>0.94299999999999995</v>
      </c>
    </row>
    <row r="27" spans="1:32" ht="15" thickBot="1" x14ac:dyDescent="0.4">
      <c r="A27" t="s">
        <v>8</v>
      </c>
      <c r="B27" s="33">
        <f>B25*B26</f>
        <v>3750</v>
      </c>
      <c r="C27" s="34">
        <f t="shared" ref="C27:H27" si="1">C25*C26</f>
        <v>0</v>
      </c>
      <c r="D27" s="34">
        <f t="shared" si="1"/>
        <v>16500</v>
      </c>
      <c r="E27" s="34"/>
      <c r="F27" s="34">
        <f t="shared" si="1"/>
        <v>0</v>
      </c>
      <c r="G27" s="34"/>
      <c r="H27" s="43">
        <f t="shared" si="1"/>
        <v>0</v>
      </c>
      <c r="J27" s="33">
        <f>J25*J26</f>
        <v>3750</v>
      </c>
      <c r="K27" s="34">
        <f t="shared" ref="K27" si="2">K25*K26</f>
        <v>0</v>
      </c>
      <c r="L27" s="34">
        <f t="shared" ref="L27" si="3">L25*L26</f>
        <v>0</v>
      </c>
      <c r="M27" s="34"/>
      <c r="N27" s="34">
        <f t="shared" ref="N27" si="4">N25*N26</f>
        <v>0</v>
      </c>
      <c r="O27" s="34"/>
      <c r="P27" s="43">
        <f t="shared" ref="P27" si="5">P25*P26</f>
        <v>15559.5</v>
      </c>
      <c r="R27" s="33">
        <f>R25*R26</f>
        <v>0</v>
      </c>
      <c r="S27" s="34">
        <f t="shared" ref="S27" si="6">S25*S26</f>
        <v>0</v>
      </c>
      <c r="T27" s="34">
        <f t="shared" ref="T27" si="7">T25*T26</f>
        <v>15510</v>
      </c>
      <c r="U27" s="34"/>
      <c r="V27" s="34">
        <f t="shared" ref="V27" si="8">V25*V26</f>
        <v>3960.6</v>
      </c>
      <c r="W27" s="34"/>
      <c r="X27" s="43">
        <f t="shared" ref="X27" si="9">X25*X26</f>
        <v>0</v>
      </c>
      <c r="Z27" s="33">
        <f>Z25*Z26</f>
        <v>0</v>
      </c>
      <c r="AA27" s="34">
        <f t="shared" ref="AA27" si="10">AA25*AA26</f>
        <v>0</v>
      </c>
      <c r="AB27" s="34">
        <f t="shared" ref="AB27" si="11">AB25*AB26</f>
        <v>0</v>
      </c>
      <c r="AC27" s="34"/>
      <c r="AD27" s="34">
        <f t="shared" ref="AD27" si="12">AD25*AD26</f>
        <v>3536.25</v>
      </c>
      <c r="AE27" s="34"/>
      <c r="AF27" s="43">
        <f t="shared" ref="AF27" si="13">AF25*AF26</f>
        <v>15559.5</v>
      </c>
    </row>
    <row r="28" spans="1:32" ht="15" thickBot="1" x14ac:dyDescent="0.4">
      <c r="A28" s="12"/>
      <c r="B28" s="12"/>
      <c r="C28" s="12"/>
      <c r="D28" s="12"/>
      <c r="E28" s="12"/>
      <c r="F28" s="12"/>
      <c r="G28" s="12"/>
      <c r="H28" s="13"/>
    </row>
    <row r="29" spans="1:32" ht="15" thickBot="1" x14ac:dyDescent="0.4">
      <c r="B29" t="s">
        <v>22</v>
      </c>
      <c r="H29" s="44">
        <f>B27+D27+F27+H27</f>
        <v>20250</v>
      </c>
      <c r="J29" t="s">
        <v>23</v>
      </c>
      <c r="P29" s="44">
        <f>J27+L27+N27+P27</f>
        <v>19309.5</v>
      </c>
      <c r="R29" t="s">
        <v>24</v>
      </c>
      <c r="X29" s="44">
        <f>R27+T27+V27+X27</f>
        <v>19470.599999999999</v>
      </c>
      <c r="Z29" t="s">
        <v>25</v>
      </c>
      <c r="AF29" s="44">
        <f>Z27+AB27+AD27+AF27</f>
        <v>19095.75</v>
      </c>
    </row>
  </sheetData>
  <mergeCells count="15">
    <mergeCell ref="Z13:AF13"/>
    <mergeCell ref="Z14:AF14"/>
    <mergeCell ref="Z15:AB15"/>
    <mergeCell ref="AD15:AF15"/>
    <mergeCell ref="B13:H13"/>
    <mergeCell ref="J13:P13"/>
    <mergeCell ref="J14:P14"/>
    <mergeCell ref="R13:X13"/>
    <mergeCell ref="R14:X14"/>
    <mergeCell ref="R15:T15"/>
    <mergeCell ref="V15:X15"/>
    <mergeCell ref="B15:D15"/>
    <mergeCell ref="F15:H15"/>
    <mergeCell ref="J15:L15"/>
    <mergeCell ref="N15:P15"/>
  </mergeCells>
  <pageMargins left="0.7" right="0.7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29"/>
  <sheetViews>
    <sheetView workbookViewId="0"/>
  </sheetViews>
  <sheetFormatPr defaultRowHeight="14.5" x14ac:dyDescent="0.35"/>
  <cols>
    <col min="1" max="1" width="38.26953125" customWidth="1"/>
    <col min="2" max="2" width="13.26953125" customWidth="1"/>
    <col min="3" max="3" width="0.81640625" customWidth="1"/>
    <col min="4" max="4" width="13.26953125" customWidth="1"/>
    <col min="5" max="5" width="0.81640625" customWidth="1"/>
    <col min="6" max="6" width="13" customWidth="1"/>
    <col min="7" max="7" width="0.54296875" customWidth="1"/>
    <col min="8" max="8" width="13.26953125" customWidth="1"/>
    <col min="9" max="9" width="2.54296875" customWidth="1"/>
    <col min="10" max="10" width="13.26953125" customWidth="1"/>
    <col min="11" max="11" width="0.7265625" customWidth="1"/>
    <col min="12" max="12" width="13.26953125" customWidth="1"/>
    <col min="13" max="13" width="0.7265625" customWidth="1"/>
    <col min="14" max="14" width="13.26953125" customWidth="1"/>
    <col min="15" max="15" width="1" customWidth="1"/>
    <col min="16" max="16" width="13.26953125" customWidth="1"/>
    <col min="17" max="17" width="2.26953125" customWidth="1"/>
    <col min="18" max="18" width="13.26953125" customWidth="1"/>
    <col min="19" max="19" width="1.26953125" customWidth="1"/>
    <col min="20" max="20" width="13.26953125" customWidth="1"/>
    <col min="21" max="21" width="0.81640625" customWidth="1"/>
    <col min="22" max="22" width="13.26953125" customWidth="1"/>
    <col min="23" max="23" width="1" customWidth="1"/>
    <col min="24" max="24" width="13.26953125" customWidth="1"/>
    <col min="25" max="25" width="3.26953125" customWidth="1"/>
    <col min="26" max="26" width="14.54296875" customWidth="1"/>
    <col min="27" max="27" width="1.1796875" customWidth="1"/>
    <col min="28" max="28" width="12.81640625" customWidth="1"/>
    <col min="29" max="29" width="1.1796875" customWidth="1"/>
    <col min="30" max="30" width="12.26953125" customWidth="1"/>
    <col min="31" max="31" width="1" customWidth="1"/>
    <col min="32" max="32" width="17" customWidth="1"/>
  </cols>
  <sheetData>
    <row r="1" spans="1:32" x14ac:dyDescent="0.35">
      <c r="A1" t="s">
        <v>17</v>
      </c>
    </row>
    <row r="2" spans="1:32" x14ac:dyDescent="0.35">
      <c r="A2" t="s">
        <v>16</v>
      </c>
    </row>
    <row r="3" spans="1:32" x14ac:dyDescent="0.35">
      <c r="A3" t="s">
        <v>32</v>
      </c>
    </row>
    <row r="4" spans="1:32" x14ac:dyDescent="0.35">
      <c r="A4" s="10"/>
    </row>
    <row r="5" spans="1:32" x14ac:dyDescent="0.35">
      <c r="A5" s="41" t="s">
        <v>14</v>
      </c>
    </row>
    <row r="6" spans="1:32" x14ac:dyDescent="0.35">
      <c r="B6" s="9" t="s">
        <v>0</v>
      </c>
      <c r="C6" s="9"/>
      <c r="D6" s="9" t="s">
        <v>1</v>
      </c>
      <c r="E6" s="9"/>
      <c r="F6" s="9" t="s">
        <v>2</v>
      </c>
    </row>
    <row r="7" spans="1:32" x14ac:dyDescent="0.35">
      <c r="A7" t="s">
        <v>61</v>
      </c>
      <c r="B7" s="2">
        <v>310000</v>
      </c>
      <c r="C7" s="2"/>
      <c r="D7" s="2">
        <v>290000</v>
      </c>
      <c r="E7" s="2"/>
      <c r="F7" s="2">
        <v>185000</v>
      </c>
    </row>
    <row r="8" spans="1:32" x14ac:dyDescent="0.35">
      <c r="A8" t="s">
        <v>62</v>
      </c>
      <c r="B8" s="3">
        <v>365000</v>
      </c>
      <c r="C8" s="6"/>
      <c r="D8" s="3">
        <v>240000</v>
      </c>
      <c r="E8" s="6"/>
      <c r="F8" s="3">
        <v>105000</v>
      </c>
    </row>
    <row r="9" spans="1:32" x14ac:dyDescent="0.35">
      <c r="A9" t="s">
        <v>63</v>
      </c>
      <c r="B9" s="2">
        <f>B7-B8</f>
        <v>-55000</v>
      </c>
      <c r="C9" s="2"/>
      <c r="D9" s="2">
        <f t="shared" ref="D9:F9" si="0">D7-D8</f>
        <v>50000</v>
      </c>
      <c r="E9" s="2"/>
      <c r="F9" s="2">
        <f t="shared" si="0"/>
        <v>80000</v>
      </c>
    </row>
    <row r="10" spans="1:32" x14ac:dyDescent="0.35">
      <c r="A10" t="s">
        <v>3</v>
      </c>
      <c r="B10" s="4" t="s">
        <v>5</v>
      </c>
      <c r="C10" s="4"/>
      <c r="D10" s="4" t="s">
        <v>6</v>
      </c>
      <c r="E10" s="4"/>
      <c r="F10" s="4" t="s">
        <v>4</v>
      </c>
    </row>
    <row r="11" spans="1:32" x14ac:dyDescent="0.35">
      <c r="B11" s="2"/>
      <c r="C11" s="2"/>
      <c r="D11" s="2"/>
      <c r="E11" s="2"/>
      <c r="F11" s="2"/>
    </row>
    <row r="12" spans="1:32" ht="15" thickBot="1" x14ac:dyDescent="0.4">
      <c r="A12" s="10"/>
      <c r="B12" s="2"/>
      <c r="C12" s="2"/>
      <c r="D12" s="2"/>
      <c r="E12" s="2"/>
      <c r="F12" s="2"/>
    </row>
    <row r="13" spans="1:32" x14ac:dyDescent="0.35">
      <c r="A13" s="40" t="s">
        <v>15</v>
      </c>
      <c r="B13" s="49" t="s">
        <v>60</v>
      </c>
      <c r="C13" s="50"/>
      <c r="D13" s="50"/>
      <c r="E13" s="50"/>
      <c r="F13" s="50"/>
      <c r="G13" s="50"/>
      <c r="H13" s="51"/>
      <c r="J13" s="49" t="s">
        <v>26</v>
      </c>
      <c r="K13" s="50"/>
      <c r="L13" s="50"/>
      <c r="M13" s="50"/>
      <c r="N13" s="50"/>
      <c r="O13" s="50"/>
      <c r="P13" s="51"/>
      <c r="R13" s="49" t="s">
        <v>27</v>
      </c>
      <c r="S13" s="50"/>
      <c r="T13" s="50"/>
      <c r="U13" s="50"/>
      <c r="V13" s="50"/>
      <c r="W13" s="50"/>
      <c r="X13" s="51"/>
      <c r="Z13" s="49" t="s">
        <v>57</v>
      </c>
      <c r="AA13" s="50"/>
      <c r="AB13" s="50"/>
      <c r="AC13" s="50"/>
      <c r="AD13" s="50"/>
      <c r="AE13" s="50"/>
      <c r="AF13" s="51"/>
    </row>
    <row r="14" spans="1:32" x14ac:dyDescent="0.35">
      <c r="B14" s="35"/>
      <c r="C14" s="36"/>
      <c r="D14" s="36"/>
      <c r="E14" s="36"/>
      <c r="F14" s="36"/>
      <c r="G14" s="36"/>
      <c r="H14" s="37"/>
      <c r="J14" s="52" t="s">
        <v>59</v>
      </c>
      <c r="K14" s="53"/>
      <c r="L14" s="53"/>
      <c r="M14" s="53"/>
      <c r="N14" s="53"/>
      <c r="O14" s="53"/>
      <c r="P14" s="54"/>
      <c r="R14" s="52" t="s">
        <v>58</v>
      </c>
      <c r="S14" s="53"/>
      <c r="T14" s="53"/>
      <c r="U14" s="53"/>
      <c r="V14" s="53"/>
      <c r="W14" s="53"/>
      <c r="X14" s="54"/>
      <c r="Z14" s="52"/>
      <c r="AA14" s="53"/>
      <c r="AB14" s="53"/>
      <c r="AC14" s="53"/>
      <c r="AD14" s="53"/>
      <c r="AE14" s="53"/>
      <c r="AF14" s="54"/>
    </row>
    <row r="15" spans="1:32" x14ac:dyDescent="0.35">
      <c r="B15" s="55" t="s">
        <v>53</v>
      </c>
      <c r="C15" s="56"/>
      <c r="D15" s="56"/>
      <c r="E15" s="6"/>
      <c r="F15" s="56" t="s">
        <v>54</v>
      </c>
      <c r="G15" s="56"/>
      <c r="H15" s="57"/>
      <c r="J15" s="55" t="s">
        <v>53</v>
      </c>
      <c r="K15" s="56"/>
      <c r="L15" s="56"/>
      <c r="M15" s="6"/>
      <c r="N15" s="56" t="s">
        <v>54</v>
      </c>
      <c r="O15" s="56"/>
      <c r="P15" s="57"/>
      <c r="R15" s="55" t="s">
        <v>53</v>
      </c>
      <c r="S15" s="56"/>
      <c r="T15" s="56"/>
      <c r="U15" s="6"/>
      <c r="V15" s="56" t="s">
        <v>54</v>
      </c>
      <c r="W15" s="56"/>
      <c r="X15" s="57"/>
      <c r="Z15" s="55" t="s">
        <v>53</v>
      </c>
      <c r="AA15" s="56"/>
      <c r="AB15" s="56"/>
      <c r="AC15" s="6"/>
      <c r="AD15" s="56" t="s">
        <v>54</v>
      </c>
      <c r="AE15" s="56"/>
      <c r="AF15" s="57"/>
    </row>
    <row r="16" spans="1:32" x14ac:dyDescent="0.35">
      <c r="B16" s="20" t="s">
        <v>55</v>
      </c>
      <c r="C16" s="14"/>
      <c r="D16" s="14" t="s">
        <v>56</v>
      </c>
      <c r="E16" s="8"/>
      <c r="F16" s="14" t="s">
        <v>55</v>
      </c>
      <c r="G16" s="14"/>
      <c r="H16" s="21" t="s">
        <v>56</v>
      </c>
      <c r="J16" s="20" t="s">
        <v>55</v>
      </c>
      <c r="K16" s="14"/>
      <c r="L16" s="14" t="s">
        <v>56</v>
      </c>
      <c r="M16" s="8"/>
      <c r="N16" s="14" t="s">
        <v>55</v>
      </c>
      <c r="O16" s="14"/>
      <c r="P16" s="21" t="s">
        <v>56</v>
      </c>
      <c r="R16" s="20" t="s">
        <v>55</v>
      </c>
      <c r="S16" s="14"/>
      <c r="T16" s="14" t="s">
        <v>56</v>
      </c>
      <c r="U16" s="8"/>
      <c r="V16" s="14" t="s">
        <v>55</v>
      </c>
      <c r="W16" s="14"/>
      <c r="X16" s="21" t="s">
        <v>56</v>
      </c>
      <c r="Z16" s="20" t="s">
        <v>55</v>
      </c>
      <c r="AA16" s="14"/>
      <c r="AB16" s="14" t="s">
        <v>56</v>
      </c>
      <c r="AC16" s="8"/>
      <c r="AD16" s="14" t="s">
        <v>55</v>
      </c>
      <c r="AE16" s="14"/>
      <c r="AF16" s="21" t="s">
        <v>56</v>
      </c>
    </row>
    <row r="17" spans="1:32" x14ac:dyDescent="0.35">
      <c r="A17" t="s">
        <v>46</v>
      </c>
      <c r="B17" s="22">
        <f>F9</f>
        <v>80000</v>
      </c>
      <c r="C17" s="6"/>
      <c r="D17" s="6">
        <f>D9</f>
        <v>50000</v>
      </c>
      <c r="E17" s="6"/>
      <c r="F17" s="6">
        <f>J9</f>
        <v>0</v>
      </c>
      <c r="G17" s="6"/>
      <c r="H17" s="23">
        <v>0</v>
      </c>
      <c r="J17" s="22">
        <f>F9</f>
        <v>80000</v>
      </c>
      <c r="K17" s="6"/>
      <c r="L17" s="6">
        <f>L9</f>
        <v>0</v>
      </c>
      <c r="M17" s="6"/>
      <c r="N17" s="6">
        <v>0</v>
      </c>
      <c r="O17" s="6"/>
      <c r="P17" s="23">
        <f>D9</f>
        <v>50000</v>
      </c>
      <c r="R17" s="22">
        <f>N9</f>
        <v>0</v>
      </c>
      <c r="S17" s="6"/>
      <c r="T17" s="6">
        <f>D9</f>
        <v>50000</v>
      </c>
      <c r="U17" s="6"/>
      <c r="V17" s="6">
        <f>F9</f>
        <v>80000</v>
      </c>
      <c r="W17" s="6"/>
      <c r="X17" s="23">
        <f>L9</f>
        <v>0</v>
      </c>
      <c r="Z17" s="22">
        <f>V9</f>
        <v>0</v>
      </c>
      <c r="AA17" s="6"/>
      <c r="AB17" s="6">
        <f>L9</f>
        <v>0</v>
      </c>
      <c r="AC17" s="6"/>
      <c r="AD17" s="6">
        <f>F9</f>
        <v>80000</v>
      </c>
      <c r="AE17" s="6"/>
      <c r="AF17" s="23">
        <f>D9</f>
        <v>50000</v>
      </c>
    </row>
    <row r="18" spans="1:32" x14ac:dyDescent="0.35">
      <c r="A18" t="s">
        <v>47</v>
      </c>
      <c r="B18" s="24">
        <f>B9</f>
        <v>-55000</v>
      </c>
      <c r="C18" s="6"/>
      <c r="D18" s="3">
        <v>0</v>
      </c>
      <c r="E18" s="6"/>
      <c r="F18" s="3">
        <v>0</v>
      </c>
      <c r="G18" s="6"/>
      <c r="H18" s="25">
        <v>0</v>
      </c>
      <c r="J18" s="24">
        <f>B9</f>
        <v>-55000</v>
      </c>
      <c r="K18" s="6"/>
      <c r="L18" s="3">
        <v>0</v>
      </c>
      <c r="M18" s="6"/>
      <c r="N18" s="3">
        <f>0</f>
        <v>0</v>
      </c>
      <c r="O18" s="6"/>
      <c r="P18" s="25">
        <f>0</f>
        <v>0</v>
      </c>
      <c r="R18" s="24">
        <f>B9</f>
        <v>-55000</v>
      </c>
      <c r="S18" s="6"/>
      <c r="T18" s="3">
        <v>0</v>
      </c>
      <c r="U18" s="6"/>
      <c r="V18" s="3">
        <f>0</f>
        <v>0</v>
      </c>
      <c r="W18" s="6"/>
      <c r="X18" s="25">
        <f>0</f>
        <v>0</v>
      </c>
      <c r="Z18" s="24">
        <v>0</v>
      </c>
      <c r="AA18" s="6"/>
      <c r="AB18" s="3">
        <v>0</v>
      </c>
      <c r="AC18" s="6"/>
      <c r="AD18" s="3">
        <f>B9</f>
        <v>-55000</v>
      </c>
      <c r="AE18" s="6"/>
      <c r="AF18" s="25">
        <f>0</f>
        <v>0</v>
      </c>
    </row>
    <row r="19" spans="1:32" x14ac:dyDescent="0.35">
      <c r="A19" t="s">
        <v>49</v>
      </c>
      <c r="B19" s="22">
        <f>SUM(B17:B18)</f>
        <v>25000</v>
      </c>
      <c r="C19" s="6"/>
      <c r="D19" s="6">
        <f>SUM(D17:D18)</f>
        <v>50000</v>
      </c>
      <c r="E19" s="6"/>
      <c r="F19" s="6">
        <f>SUM(F17:F18)</f>
        <v>0</v>
      </c>
      <c r="G19" s="6"/>
      <c r="H19" s="23">
        <f>SUM(H17:H18)</f>
        <v>0</v>
      </c>
      <c r="J19" s="22">
        <f>SUM(J17:J18)</f>
        <v>25000</v>
      </c>
      <c r="K19" s="6"/>
      <c r="L19" s="6">
        <f>SUM(L17:L18)</f>
        <v>0</v>
      </c>
      <c r="M19" s="6"/>
      <c r="N19" s="6">
        <f>SUM(N17:N18)</f>
        <v>0</v>
      </c>
      <c r="O19" s="6"/>
      <c r="P19" s="23">
        <f>SUM(P17:P18)</f>
        <v>50000</v>
      </c>
      <c r="R19" s="22">
        <f>SUM(R17:R18)</f>
        <v>-55000</v>
      </c>
      <c r="S19" s="6"/>
      <c r="T19" s="6">
        <f>SUM(T17:T18)</f>
        <v>50000</v>
      </c>
      <c r="U19" s="6"/>
      <c r="V19" s="6">
        <f>SUM(V17:V18)</f>
        <v>80000</v>
      </c>
      <c r="W19" s="6"/>
      <c r="X19" s="23">
        <f>SUM(X17:X18)</f>
        <v>0</v>
      </c>
      <c r="Z19" s="22">
        <f>SUM(Z17:Z18)</f>
        <v>0</v>
      </c>
      <c r="AA19" s="6"/>
      <c r="AB19" s="6">
        <f>SUM(AB17:AB18)</f>
        <v>0</v>
      </c>
      <c r="AC19" s="6"/>
      <c r="AD19" s="6">
        <f>SUM(AD17:AD18)</f>
        <v>25000</v>
      </c>
      <c r="AE19" s="6"/>
      <c r="AF19" s="23">
        <f>SUM(AF17:AF18)</f>
        <v>50000</v>
      </c>
    </row>
    <row r="20" spans="1:32" x14ac:dyDescent="0.35">
      <c r="B20" s="22"/>
      <c r="C20" s="6"/>
      <c r="D20" s="6"/>
      <c r="E20" s="6"/>
      <c r="F20" s="6"/>
      <c r="G20" s="6"/>
      <c r="H20" s="23"/>
      <c r="J20" s="22"/>
      <c r="K20" s="6"/>
      <c r="L20" s="6"/>
      <c r="M20" s="6"/>
      <c r="N20" s="6"/>
      <c r="O20" s="6"/>
      <c r="P20" s="23"/>
      <c r="R20" s="22"/>
      <c r="S20" s="6"/>
      <c r="T20" s="6"/>
      <c r="U20" s="6"/>
      <c r="V20" s="6"/>
      <c r="W20" s="6"/>
      <c r="X20" s="23"/>
      <c r="Z20" s="22"/>
      <c r="AA20" s="6"/>
      <c r="AB20" s="6"/>
      <c r="AC20" s="6"/>
      <c r="AD20" s="6"/>
      <c r="AE20" s="6"/>
      <c r="AF20" s="23"/>
    </row>
    <row r="21" spans="1:32" x14ac:dyDescent="0.35">
      <c r="A21" t="s">
        <v>48</v>
      </c>
      <c r="B21" s="22">
        <f>B19</f>
        <v>25000</v>
      </c>
      <c r="C21" s="6"/>
      <c r="D21" s="6">
        <f>D19</f>
        <v>50000</v>
      </c>
      <c r="E21" s="6"/>
      <c r="F21" s="6">
        <f>F19</f>
        <v>0</v>
      </c>
      <c r="G21" s="6"/>
      <c r="H21" s="23">
        <f>H19</f>
        <v>0</v>
      </c>
      <c r="J21" s="22">
        <f>J19</f>
        <v>25000</v>
      </c>
      <c r="K21" s="6"/>
      <c r="L21" s="6">
        <f>L19</f>
        <v>0</v>
      </c>
      <c r="M21" s="6"/>
      <c r="N21" s="6">
        <f>N19</f>
        <v>0</v>
      </c>
      <c r="O21" s="6"/>
      <c r="P21" s="23">
        <f>P19</f>
        <v>50000</v>
      </c>
      <c r="R21" s="22">
        <v>0</v>
      </c>
      <c r="S21" s="6"/>
      <c r="T21" s="6">
        <f>T19</f>
        <v>50000</v>
      </c>
      <c r="U21" s="6"/>
      <c r="V21" s="6">
        <f>V19</f>
        <v>80000</v>
      </c>
      <c r="W21" s="6"/>
      <c r="X21" s="23">
        <f>X19</f>
        <v>0</v>
      </c>
      <c r="Z21" s="22">
        <v>0</v>
      </c>
      <c r="AA21" s="6"/>
      <c r="AB21" s="6">
        <f>AB19</f>
        <v>0</v>
      </c>
      <c r="AC21" s="6"/>
      <c r="AD21" s="6">
        <f>AD19+(Z19-Z21)</f>
        <v>25000</v>
      </c>
      <c r="AE21" s="6"/>
      <c r="AF21" s="23">
        <f>AF19</f>
        <v>50000</v>
      </c>
    </row>
    <row r="22" spans="1:32" x14ac:dyDescent="0.35">
      <c r="A22" t="s">
        <v>13</v>
      </c>
      <c r="B22" s="24">
        <v>0</v>
      </c>
      <c r="C22" s="6"/>
      <c r="D22" s="3">
        <v>0</v>
      </c>
      <c r="E22" s="6"/>
      <c r="F22" s="3">
        <v>0</v>
      </c>
      <c r="G22" s="6"/>
      <c r="H22" s="25">
        <v>0</v>
      </c>
      <c r="J22" s="24">
        <v>0</v>
      </c>
      <c r="K22" s="6"/>
      <c r="L22" s="3">
        <v>0</v>
      </c>
      <c r="M22" s="6"/>
      <c r="N22" s="3">
        <v>0</v>
      </c>
      <c r="O22" s="6"/>
      <c r="P22" s="25">
        <v>0</v>
      </c>
      <c r="R22" s="24">
        <v>0</v>
      </c>
      <c r="S22" s="6"/>
      <c r="T22" s="3">
        <v>-3000</v>
      </c>
      <c r="U22" s="6">
        <v>0</v>
      </c>
      <c r="V22" s="3">
        <f>R19-T22</f>
        <v>-52000</v>
      </c>
      <c r="W22" s="6"/>
      <c r="X22" s="25">
        <v>0</v>
      </c>
      <c r="Z22" s="24">
        <v>0</v>
      </c>
      <c r="AA22" s="6"/>
      <c r="AB22" s="3">
        <v>0</v>
      </c>
      <c r="AC22" s="6"/>
      <c r="AD22" s="3">
        <v>0</v>
      </c>
      <c r="AE22" s="6"/>
      <c r="AF22" s="25">
        <v>0</v>
      </c>
    </row>
    <row r="23" spans="1:32" x14ac:dyDescent="0.35">
      <c r="A23" t="s">
        <v>12</v>
      </c>
      <c r="B23" s="22">
        <f>B21+B22</f>
        <v>25000</v>
      </c>
      <c r="C23" s="6"/>
      <c r="D23" s="6">
        <f>SUM(D21:D22)</f>
        <v>50000</v>
      </c>
      <c r="E23" s="6"/>
      <c r="F23" s="6">
        <f>SUM(F21:F22)</f>
        <v>0</v>
      </c>
      <c r="G23" s="6"/>
      <c r="H23" s="23">
        <f>SUM(H21:H22)</f>
        <v>0</v>
      </c>
      <c r="J23" s="22">
        <f>SUM(J21:J22)</f>
        <v>25000</v>
      </c>
      <c r="K23" s="6"/>
      <c r="L23" s="6">
        <f>SUM(L21:L22)</f>
        <v>0</v>
      </c>
      <c r="M23" s="6"/>
      <c r="N23" s="6">
        <f>SUM(N21:N22)</f>
        <v>0</v>
      </c>
      <c r="O23" s="6"/>
      <c r="P23" s="23">
        <f>SUM(P21:P22)</f>
        <v>50000</v>
      </c>
      <c r="R23" s="22">
        <f>SUM(R21:R22)</f>
        <v>0</v>
      </c>
      <c r="S23" s="6"/>
      <c r="T23" s="6">
        <f>SUM(T21:T22)</f>
        <v>47000</v>
      </c>
      <c r="U23" s="6"/>
      <c r="V23" s="6">
        <f>SUM(V21:V22)</f>
        <v>28000</v>
      </c>
      <c r="W23" s="6"/>
      <c r="X23" s="23">
        <f>SUM(X21:X22)</f>
        <v>0</v>
      </c>
      <c r="Z23" s="22">
        <f>SUM(Z21:Z22)</f>
        <v>0</v>
      </c>
      <c r="AA23" s="6"/>
      <c r="AB23" s="6">
        <f>SUM(AB21:AB22)</f>
        <v>0</v>
      </c>
      <c r="AC23" s="6"/>
      <c r="AD23" s="6">
        <f>SUM(AD21:AD22)</f>
        <v>25000</v>
      </c>
      <c r="AE23" s="6"/>
      <c r="AF23" s="23">
        <f>SUM(AF21:AF22)</f>
        <v>50000</v>
      </c>
    </row>
    <row r="24" spans="1:32" x14ac:dyDescent="0.35">
      <c r="A24" t="s">
        <v>50</v>
      </c>
      <c r="B24" s="26">
        <v>0.15</v>
      </c>
      <c r="C24" s="7"/>
      <c r="D24" s="5">
        <v>0.33</v>
      </c>
      <c r="E24" s="7"/>
      <c r="F24" s="5">
        <v>0.2</v>
      </c>
      <c r="G24" s="7"/>
      <c r="H24" s="27">
        <v>0.25</v>
      </c>
      <c r="J24" s="26">
        <v>0.15</v>
      </c>
      <c r="K24" s="7"/>
      <c r="L24" s="5">
        <v>0.33</v>
      </c>
      <c r="M24" s="7"/>
      <c r="N24" s="5">
        <v>0.2</v>
      </c>
      <c r="O24" s="7"/>
      <c r="P24" s="27">
        <v>0.25</v>
      </c>
      <c r="R24" s="26">
        <v>0.15</v>
      </c>
      <c r="S24" s="7"/>
      <c r="T24" s="5">
        <v>0.33</v>
      </c>
      <c r="U24" s="7"/>
      <c r="V24" s="5">
        <v>0.2</v>
      </c>
      <c r="W24" s="7"/>
      <c r="X24" s="27">
        <v>0.25</v>
      </c>
      <c r="Z24" s="26">
        <v>0.15</v>
      </c>
      <c r="AA24" s="7"/>
      <c r="AB24" s="5">
        <v>0.33</v>
      </c>
      <c r="AC24" s="7"/>
      <c r="AD24" s="5">
        <v>0.2</v>
      </c>
      <c r="AE24" s="7"/>
      <c r="AF24" s="27">
        <v>0.25</v>
      </c>
    </row>
    <row r="25" spans="1:32" x14ac:dyDescent="0.35">
      <c r="A25" t="s">
        <v>51</v>
      </c>
      <c r="B25" s="22">
        <f>B23*B24</f>
        <v>3750</v>
      </c>
      <c r="C25" s="8"/>
      <c r="D25" s="18">
        <f>D23*D24</f>
        <v>16500</v>
      </c>
      <c r="E25" s="28"/>
      <c r="F25" s="6">
        <f>F23*F24</f>
        <v>0</v>
      </c>
      <c r="G25" s="8"/>
      <c r="H25" s="23">
        <f>H23*H24</f>
        <v>0</v>
      </c>
      <c r="J25" s="22">
        <f>J23*J24</f>
        <v>3750</v>
      </c>
      <c r="K25" s="8"/>
      <c r="L25" s="18">
        <f>L23*L24</f>
        <v>0</v>
      </c>
      <c r="M25" s="28"/>
      <c r="N25" s="6">
        <f>N23*N24</f>
        <v>0</v>
      </c>
      <c r="O25" s="8"/>
      <c r="P25" s="23">
        <f>P23*P24</f>
        <v>12500</v>
      </c>
      <c r="R25" s="22">
        <f>R23*R24</f>
        <v>0</v>
      </c>
      <c r="S25" s="8"/>
      <c r="T25" s="18">
        <f>T23*T24</f>
        <v>15510</v>
      </c>
      <c r="U25" s="28"/>
      <c r="V25" s="6">
        <f>V23*V24</f>
        <v>5600</v>
      </c>
      <c r="W25" s="8"/>
      <c r="X25" s="23">
        <f>X23*X24</f>
        <v>0</v>
      </c>
      <c r="Z25" s="22">
        <f>Z23*Z24</f>
        <v>0</v>
      </c>
      <c r="AA25" s="8"/>
      <c r="AB25" s="18">
        <f>AB23*AB24</f>
        <v>0</v>
      </c>
      <c r="AC25" s="28"/>
      <c r="AD25" s="6">
        <f>AD23*AD24</f>
        <v>5000</v>
      </c>
      <c r="AE25" s="8"/>
      <c r="AF25" s="23">
        <f>AF23*AF24</f>
        <v>12500</v>
      </c>
    </row>
    <row r="26" spans="1:32" x14ac:dyDescent="0.35">
      <c r="A26" t="s">
        <v>52</v>
      </c>
      <c r="B26" s="29">
        <v>1</v>
      </c>
      <c r="C26" s="16"/>
      <c r="D26" s="17">
        <v>1</v>
      </c>
      <c r="E26" s="30"/>
      <c r="F26" s="19">
        <v>0.94299999999999995</v>
      </c>
      <c r="G26" s="31"/>
      <c r="H26" s="32">
        <v>0.94299999999999995</v>
      </c>
      <c r="J26" s="29">
        <v>1</v>
      </c>
      <c r="K26" s="16"/>
      <c r="L26" s="17">
        <v>1</v>
      </c>
      <c r="M26" s="30"/>
      <c r="N26" s="19">
        <v>0.94299999999999995</v>
      </c>
      <c r="O26" s="31"/>
      <c r="P26" s="32">
        <v>0.94299999999999995</v>
      </c>
      <c r="R26" s="29">
        <v>1</v>
      </c>
      <c r="S26" s="16"/>
      <c r="T26" s="17">
        <v>1</v>
      </c>
      <c r="U26" s="30"/>
      <c r="V26" s="19">
        <v>0.94299999999999995</v>
      </c>
      <c r="W26" s="31"/>
      <c r="X26" s="32">
        <v>0.94299999999999995</v>
      </c>
      <c r="Z26" s="29">
        <v>1</v>
      </c>
      <c r="AA26" s="16"/>
      <c r="AB26" s="17">
        <v>1</v>
      </c>
      <c r="AC26" s="30"/>
      <c r="AD26" s="19">
        <v>0.94299999999999995</v>
      </c>
      <c r="AE26" s="31"/>
      <c r="AF26" s="32">
        <v>0.94299999999999995</v>
      </c>
    </row>
    <row r="27" spans="1:32" ht="15" thickBot="1" x14ac:dyDescent="0.4">
      <c r="A27" t="s">
        <v>8</v>
      </c>
      <c r="B27" s="33">
        <f>B25*B26</f>
        <v>3750</v>
      </c>
      <c r="C27" s="34">
        <f t="shared" ref="C27:H27" si="1">C25*C26</f>
        <v>0</v>
      </c>
      <c r="D27" s="34">
        <f t="shared" si="1"/>
        <v>16500</v>
      </c>
      <c r="E27" s="34"/>
      <c r="F27" s="34">
        <f t="shared" si="1"/>
        <v>0</v>
      </c>
      <c r="G27" s="34"/>
      <c r="H27" s="43">
        <f t="shared" si="1"/>
        <v>0</v>
      </c>
      <c r="J27" s="33">
        <f>J25*J26</f>
        <v>3750</v>
      </c>
      <c r="K27" s="34">
        <f t="shared" ref="K27:L27" si="2">K25*K26</f>
        <v>0</v>
      </c>
      <c r="L27" s="34">
        <f t="shared" si="2"/>
        <v>0</v>
      </c>
      <c r="M27" s="34"/>
      <c r="N27" s="34">
        <f t="shared" ref="N27" si="3">N25*N26</f>
        <v>0</v>
      </c>
      <c r="O27" s="34"/>
      <c r="P27" s="43">
        <f t="shared" ref="P27" si="4">P25*P26</f>
        <v>11787.5</v>
      </c>
      <c r="R27" s="33">
        <f>R25*R26</f>
        <v>0</v>
      </c>
      <c r="S27" s="34">
        <f t="shared" ref="S27:T27" si="5">S25*S26</f>
        <v>0</v>
      </c>
      <c r="T27" s="34">
        <f t="shared" si="5"/>
        <v>15510</v>
      </c>
      <c r="U27" s="34"/>
      <c r="V27" s="34">
        <f t="shared" ref="V27" si="6">V25*V26</f>
        <v>5280.7999999999993</v>
      </c>
      <c r="W27" s="34"/>
      <c r="X27" s="43">
        <f t="shared" ref="X27" si="7">X25*X26</f>
        <v>0</v>
      </c>
      <c r="Z27" s="33">
        <f>Z25*Z26</f>
        <v>0</v>
      </c>
      <c r="AA27" s="34">
        <f t="shared" ref="AA27:AB27" si="8">AA25*AA26</f>
        <v>0</v>
      </c>
      <c r="AB27" s="34">
        <f t="shared" si="8"/>
        <v>0</v>
      </c>
      <c r="AC27" s="34"/>
      <c r="AD27" s="34">
        <f t="shared" ref="AD27" si="9">AD25*AD26</f>
        <v>4715</v>
      </c>
      <c r="AE27" s="34"/>
      <c r="AF27" s="43">
        <f t="shared" ref="AF27" si="10">AF25*AF26</f>
        <v>11787.5</v>
      </c>
    </row>
    <row r="28" spans="1:32" ht="15" thickBot="1" x14ac:dyDescent="0.4">
      <c r="A28" s="12"/>
      <c r="B28" s="12"/>
      <c r="C28" s="12"/>
      <c r="D28" s="12"/>
      <c r="E28" s="12"/>
      <c r="F28" s="12"/>
      <c r="G28" s="12"/>
      <c r="H28" s="13"/>
    </row>
    <row r="29" spans="1:32" ht="15" thickBot="1" x14ac:dyDescent="0.4">
      <c r="B29" t="s">
        <v>22</v>
      </c>
      <c r="H29" s="44">
        <f>B27+D27+F27+H27</f>
        <v>20250</v>
      </c>
      <c r="J29" t="s">
        <v>23</v>
      </c>
      <c r="P29" s="44">
        <f>J27+L27+N27+P27</f>
        <v>15537.5</v>
      </c>
      <c r="R29" t="s">
        <v>24</v>
      </c>
      <c r="X29" s="44">
        <f>R27+T27+V27+X27</f>
        <v>20790.8</v>
      </c>
      <c r="Z29" t="s">
        <v>25</v>
      </c>
      <c r="AF29" s="44">
        <f>Z27+AB27+AD27+AF27</f>
        <v>16502.5</v>
      </c>
    </row>
  </sheetData>
  <mergeCells count="15">
    <mergeCell ref="Z15:AB15"/>
    <mergeCell ref="AD15:AF15"/>
    <mergeCell ref="B15:D15"/>
    <mergeCell ref="F15:H15"/>
    <mergeCell ref="J15:L15"/>
    <mergeCell ref="N15:P15"/>
    <mergeCell ref="R15:T15"/>
    <mergeCell ref="V15:X15"/>
    <mergeCell ref="B13:H13"/>
    <mergeCell ref="J13:P13"/>
    <mergeCell ref="R13:X13"/>
    <mergeCell ref="Z13:AF13"/>
    <mergeCell ref="J14:P14"/>
    <mergeCell ref="R14:X14"/>
    <mergeCell ref="Z14:AF14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NO RATE CHANGE</vt:lpstr>
      <vt:lpstr>WITH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Michele Ms.</dc:creator>
  <cp:lastModifiedBy>Alistair Nevius</cp:lastModifiedBy>
  <cp:lastPrinted>2017-08-28T19:36:29Z</cp:lastPrinted>
  <dcterms:created xsi:type="dcterms:W3CDTF">2017-08-25T13:01:05Z</dcterms:created>
  <dcterms:modified xsi:type="dcterms:W3CDTF">2018-10-29T15:55:33Z</dcterms:modified>
</cp:coreProperties>
</file>