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icpa-my.sharepoint.com/personal/pbonner_aicpa_org/Documents/Documents/#TTA articles/Campus to Clients/February 2026/"/>
    </mc:Choice>
  </mc:AlternateContent>
  <xr:revisionPtr revIDLastSave="0" documentId="8_{0DE6FF5C-DFE9-4E00-9893-1E3488E88FFF}" xr6:coauthVersionLast="47" xr6:coauthVersionMax="47" xr10:uidLastSave="{00000000-0000-0000-0000-000000000000}"/>
  <workbookProtection workbookAlgorithmName="SHA-512" workbookHashValue="DT6155zotjMaQ/tUqvnS71ywK8nqj5t4p1uecn07pYYE+nO/1jG3xhsmBQ26oStnxu4Vvz+EDsAEA3CATUQ25g==" workbookSaltValue="wjgezVM0m3gCMV14C9UYUg==" workbookSpinCount="100000" lockStructure="1"/>
  <bookViews>
    <workbookView xWindow="1965" yWindow="-18120" windowWidth="24240" windowHeight="17520" firstSheet="1" activeTab="3" xr2:uid="{7C8F5C7C-5A7D-4F7C-9493-A3610FECFA1F}"/>
  </bookViews>
  <sheets>
    <sheet name="Property by State" sheetId="2" r:id="rId1"/>
    <sheet name="Sales by State" sheetId="3" r:id="rId2"/>
    <sheet name="Payroll by State" sheetId="4" r:id="rId3"/>
    <sheet name="Apportioned Income &amp; State Tax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D7" i="3" l="1"/>
  <c r="D8" i="3"/>
  <c r="D9" i="3"/>
  <c r="F9" i="1"/>
  <c r="F7" i="1"/>
  <c r="F6" i="1"/>
  <c r="F5" i="1"/>
  <c r="F4" i="1"/>
  <c r="F3" i="1"/>
  <c r="F2" i="1"/>
  <c r="E6" i="1"/>
  <c r="E5" i="1"/>
  <c r="E4" i="1"/>
  <c r="E3" i="1"/>
  <c r="E2" i="1"/>
  <c r="D9" i="1"/>
  <c r="D7" i="1"/>
  <c r="D6" i="1"/>
  <c r="D5" i="1"/>
  <c r="D4" i="1"/>
  <c r="D3" i="1"/>
  <c r="D2" i="1"/>
  <c r="D9" i="4"/>
  <c r="D8" i="4"/>
  <c r="I9" i="2"/>
  <c r="I8" i="2"/>
  <c r="I4" i="2"/>
  <c r="I3" i="2"/>
  <c r="B10" i="4"/>
  <c r="B10" i="3"/>
  <c r="D6" i="3" s="1"/>
  <c r="G10" i="2"/>
  <c r="F10" i="2"/>
  <c r="E10" i="2"/>
  <c r="D10" i="2"/>
  <c r="C10" i="2"/>
  <c r="B10" i="2"/>
  <c r="I7" i="2"/>
  <c r="I6" i="2"/>
  <c r="I5" i="2"/>
  <c r="P9" i="1"/>
  <c r="H9" i="1"/>
  <c r="C9" i="1"/>
  <c r="C8" i="1"/>
  <c r="H7" i="1"/>
  <c r="C7" i="1"/>
  <c r="P6" i="1"/>
  <c r="H6" i="1"/>
  <c r="C6" i="1"/>
  <c r="P5" i="1"/>
  <c r="H5" i="1"/>
  <c r="C5" i="1"/>
  <c r="P4" i="1"/>
  <c r="H4" i="1"/>
  <c r="C4" i="1"/>
  <c r="P3" i="1"/>
  <c r="H3" i="1"/>
  <c r="C3" i="1"/>
  <c r="P2" i="1"/>
  <c r="H2" i="1"/>
  <c r="C2" i="1"/>
  <c r="E9" i="1" l="1"/>
  <c r="E7" i="1"/>
  <c r="R3" i="1"/>
  <c r="J3" i="1"/>
  <c r="R5" i="1"/>
  <c r="J6" i="1"/>
  <c r="R6" i="1"/>
  <c r="N9" i="1"/>
  <c r="R9" i="1"/>
  <c r="J9" i="1"/>
  <c r="R4" i="1"/>
  <c r="N4" i="1"/>
  <c r="J5" i="1"/>
  <c r="J4" i="1"/>
  <c r="D7" i="4"/>
  <c r="I2" i="2"/>
  <c r="H10" i="2"/>
  <c r="D2" i="4"/>
  <c r="D3" i="4"/>
  <c r="D4" i="4"/>
  <c r="D5" i="4"/>
  <c r="D6" i="4"/>
  <c r="D2" i="3"/>
  <c r="D3" i="3"/>
  <c r="D4" i="3"/>
  <c r="D5" i="3"/>
  <c r="N3" i="1" l="1"/>
  <c r="N2" i="1"/>
  <c r="N5" i="1"/>
  <c r="J2" i="1"/>
  <c r="N6" i="1"/>
  <c r="N7" i="1"/>
  <c r="R7" i="1"/>
  <c r="J7" i="1"/>
  <c r="K7" i="2"/>
  <c r="K9" i="2"/>
  <c r="K8" i="2"/>
  <c r="K5" i="2"/>
  <c r="K3" i="2"/>
  <c r="K4" i="2"/>
  <c r="K2" i="2"/>
  <c r="K6" i="2"/>
  <c r="R2" i="1" l="1"/>
</calcChain>
</file>

<file path=xl/sharedStrings.xml><?xml version="1.0" encoding="utf-8"?>
<sst xmlns="http://schemas.openxmlformats.org/spreadsheetml/2006/main" count="70" uniqueCount="36">
  <si>
    <t>State</t>
  </si>
  <si>
    <t>Inventory_Beg.</t>
  </si>
  <si>
    <t>Property_Cost_Beg.</t>
  </si>
  <si>
    <t>Accum. Depreciation_Beg.</t>
  </si>
  <si>
    <t>Inventory_End</t>
  </si>
  <si>
    <t>Property_End</t>
  </si>
  <si>
    <t>Accum. Depreciation_End</t>
  </si>
  <si>
    <t>Average_Property</t>
  </si>
  <si>
    <t>Property_Factor</t>
  </si>
  <si>
    <t>CT</t>
  </si>
  <si>
    <t>DE</t>
  </si>
  <si>
    <t>MD</t>
  </si>
  <si>
    <t>NJ</t>
  </si>
  <si>
    <t>NY</t>
  </si>
  <si>
    <t>PA</t>
  </si>
  <si>
    <t>RI</t>
  </si>
  <si>
    <t>VA</t>
  </si>
  <si>
    <t>Total</t>
  </si>
  <si>
    <t>Sales</t>
  </si>
  <si>
    <t>Sales_Factor</t>
  </si>
  <si>
    <t>Payroll</t>
  </si>
  <si>
    <t>Payroll_Factor</t>
  </si>
  <si>
    <t>Nexus</t>
  </si>
  <si>
    <t>Apportionment_Formula</t>
  </si>
  <si>
    <t>Apportionment_Factor</t>
  </si>
  <si>
    <t>Total_Apportionable_Income</t>
  </si>
  <si>
    <t>Taxable_Income_Per_State</t>
  </si>
  <si>
    <t>Tax Rate</t>
  </si>
  <si>
    <t>State_Taxes</t>
  </si>
  <si>
    <t>Nexus Options</t>
  </si>
  <si>
    <t>Apportionment Formula Options</t>
  </si>
  <si>
    <t>Yes</t>
  </si>
  <si>
    <t>3 Factor</t>
  </si>
  <si>
    <t>No</t>
  </si>
  <si>
    <t>Double wtd Sales</t>
  </si>
  <si>
    <t>No Nexus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</si>
</sst>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rgb="FF20202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2020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hidden="1"/>
    </xf>
    <xf numFmtId="0" fontId="2" fillId="2" borderId="0" xfId="0" applyFont="1" applyFill="1" applyProtection="1">
      <protection locked="0"/>
    </xf>
    <xf numFmtId="0" fontId="2" fillId="2" borderId="0" xfId="0" applyFont="1" applyFill="1" applyProtection="1">
      <protection hidden="1"/>
    </xf>
    <xf numFmtId="164" fontId="2" fillId="2" borderId="0" xfId="2" applyNumberFormat="1" applyFont="1" applyFill="1" applyProtection="1">
      <protection hidden="1"/>
    </xf>
    <xf numFmtId="0" fontId="2" fillId="0" borderId="0" xfId="0" applyFont="1" applyProtection="1">
      <protection hidden="1"/>
    </xf>
    <xf numFmtId="0" fontId="3" fillId="2" borderId="1" xfId="0" applyFont="1" applyFill="1" applyBorder="1" applyAlignment="1">
      <alignment horizontal="left" vertical="center" wrapText="1" indent="1"/>
    </xf>
    <xf numFmtId="44" fontId="5" fillId="2" borderId="1" xfId="2" applyFont="1" applyFill="1" applyBorder="1" applyProtection="1">
      <protection hidden="1"/>
    </xf>
    <xf numFmtId="0" fontId="6" fillId="3" borderId="1" xfId="0" applyFont="1" applyFill="1" applyBorder="1" applyProtection="1">
      <protection locked="0"/>
    </xf>
    <xf numFmtId="164" fontId="6" fillId="0" borderId="1" xfId="2" applyNumberFormat="1" applyFont="1" applyFill="1" applyBorder="1" applyProtection="1">
      <protection hidden="1"/>
    </xf>
    <xf numFmtId="0" fontId="6" fillId="2" borderId="0" xfId="0" applyFont="1" applyFill="1"/>
    <xf numFmtId="0" fontId="6" fillId="2" borderId="0" xfId="0" applyFont="1" applyFill="1" applyProtection="1">
      <protection locked="0"/>
    </xf>
    <xf numFmtId="0" fontId="6" fillId="2" borderId="0" xfId="0" applyFont="1" applyFill="1" applyProtection="1">
      <protection hidden="1"/>
    </xf>
    <xf numFmtId="164" fontId="6" fillId="2" borderId="0" xfId="2" applyNumberFormat="1" applyFont="1" applyFill="1" applyProtection="1">
      <protection hidden="1"/>
    </xf>
    <xf numFmtId="0" fontId="6" fillId="0" borderId="0" xfId="0" applyFont="1" applyProtection="1">
      <protection hidden="1"/>
    </xf>
    <xf numFmtId="0" fontId="6" fillId="3" borderId="0" xfId="0" applyFont="1" applyFill="1" applyProtection="1">
      <protection hidden="1"/>
    </xf>
    <xf numFmtId="0" fontId="2" fillId="2" borderId="0" xfId="0" applyFont="1" applyFill="1"/>
    <xf numFmtId="164" fontId="6" fillId="2" borderId="1" xfId="2" applyNumberFormat="1" applyFont="1" applyFill="1" applyBorder="1" applyProtection="1"/>
    <xf numFmtId="164" fontId="6" fillId="4" borderId="1" xfId="2" applyNumberFormat="1" applyFont="1" applyFill="1" applyBorder="1" applyProtection="1">
      <protection locked="0"/>
    </xf>
    <xf numFmtId="10" fontId="6" fillId="4" borderId="1" xfId="3" applyNumberFormat="1" applyFont="1" applyFill="1" applyBorder="1" applyProtection="1">
      <protection locked="0"/>
    </xf>
    <xf numFmtId="164" fontId="8" fillId="2" borderId="1" xfId="2" applyNumberFormat="1" applyFont="1" applyFill="1" applyBorder="1" applyAlignment="1">
      <alignment horizontal="left" vertical="center" wrapText="1" indent="1"/>
    </xf>
    <xf numFmtId="164" fontId="3" fillId="2" borderId="1" xfId="2" applyNumberFormat="1" applyFont="1" applyFill="1" applyBorder="1" applyAlignment="1" applyProtection="1">
      <alignment horizontal="left" vertical="center" wrapText="1" indent="1"/>
    </xf>
    <xf numFmtId="164" fontId="8" fillId="2" borderId="1" xfId="2" applyNumberFormat="1" applyFont="1" applyFill="1" applyBorder="1" applyAlignment="1" applyProtection="1">
      <alignment horizontal="left" vertical="center" wrapText="1" indent="1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10" fontId="6" fillId="0" borderId="1" xfId="3" applyNumberFormat="1" applyFont="1" applyFill="1" applyBorder="1" applyProtection="1"/>
    <xf numFmtId="10" fontId="6" fillId="2" borderId="0" xfId="0" applyNumberFormat="1" applyFont="1" applyFill="1" applyProtection="1">
      <protection locked="0"/>
    </xf>
    <xf numFmtId="165" fontId="6" fillId="4" borderId="1" xfId="1" applyNumberFormat="1" applyFont="1" applyFill="1" applyBorder="1" applyProtection="1">
      <protection locked="0"/>
    </xf>
    <xf numFmtId="10" fontId="7" fillId="3" borderId="1" xfId="3" applyNumberFormat="1" applyFont="1" applyFill="1" applyBorder="1" applyProtection="1">
      <protection locked="0"/>
    </xf>
    <xf numFmtId="0" fontId="6" fillId="3" borderId="1" xfId="0" applyFont="1" applyFill="1" applyBorder="1"/>
    <xf numFmtId="164" fontId="6" fillId="4" borderId="2" xfId="2" applyNumberFormat="1" applyFon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5376-9967-409A-83DB-737C7A6469BA}">
  <dimension ref="A1:K10"/>
  <sheetViews>
    <sheetView topLeftCell="D1" workbookViewId="0">
      <selection activeCell="J17" sqref="J17"/>
    </sheetView>
  </sheetViews>
  <sheetFormatPr defaultColWidth="9.1796875" defaultRowHeight="15.5" x14ac:dyDescent="0.35"/>
  <cols>
    <col min="1" max="1" width="8.54296875" style="12" bestFit="1" customWidth="1"/>
    <col min="2" max="2" width="17.453125" style="12" bestFit="1" customWidth="1"/>
    <col min="3" max="3" width="22.1796875" style="12" bestFit="1" customWidth="1"/>
    <col min="4" max="4" width="28.26953125" style="12" bestFit="1" customWidth="1"/>
    <col min="5" max="5" width="17.1796875" style="12" bestFit="1" customWidth="1"/>
    <col min="6" max="6" width="16.54296875" style="12" bestFit="1" customWidth="1"/>
    <col min="7" max="7" width="28" style="12" bestFit="1" customWidth="1"/>
    <col min="8" max="8" width="21.1796875" style="13" bestFit="1" customWidth="1"/>
    <col min="9" max="9" width="9.1796875" style="14" bestFit="1"/>
    <col min="10" max="10" width="19" style="13" bestFit="1" customWidth="1"/>
    <col min="11" max="11" width="9.1796875" style="14"/>
    <col min="12" max="16384" width="9.1796875" style="13"/>
  </cols>
  <sheetData>
    <row r="1" spans="1:11" s="18" customFormat="1" ht="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/>
      <c r="J1" s="2" t="s">
        <v>8</v>
      </c>
      <c r="K1" s="3"/>
    </row>
    <row r="2" spans="1:11" x14ac:dyDescent="0.35">
      <c r="A2" s="8" t="s">
        <v>9</v>
      </c>
      <c r="B2" s="23">
        <v>28004967</v>
      </c>
      <c r="C2" s="19">
        <v>1720300</v>
      </c>
      <c r="D2" s="19">
        <v>-829361</v>
      </c>
      <c r="E2" s="19">
        <v>28200862</v>
      </c>
      <c r="F2" s="19">
        <v>1934324</v>
      </c>
      <c r="G2" s="19">
        <v>-928522</v>
      </c>
      <c r="H2" s="20"/>
      <c r="I2" s="9" t="str">
        <f>IF((H2=SUM(B2:G2)/2),"correct","incorrect")</f>
        <v>incorrect</v>
      </c>
      <c r="J2" s="21"/>
      <c r="K2" s="9" t="e">
        <f t="shared" ref="K2:K9" si="0">IF(J2=H2/H$10,"correct","incorrect")</f>
        <v>#DIV/0!</v>
      </c>
    </row>
    <row r="3" spans="1:11" x14ac:dyDescent="0.35">
      <c r="A3" s="8" t="s">
        <v>10</v>
      </c>
      <c r="B3" s="23">
        <v>11083409</v>
      </c>
      <c r="C3" s="19">
        <v>982500</v>
      </c>
      <c r="D3" s="19">
        <v>-805650</v>
      </c>
      <c r="E3" s="19">
        <v>11071383</v>
      </c>
      <c r="F3" s="19">
        <v>1032482</v>
      </c>
      <c r="G3" s="19">
        <v>-823743</v>
      </c>
      <c r="H3" s="20"/>
      <c r="I3" s="9" t="str">
        <f t="shared" ref="I3:I9" si="1">IF((H3=SUM(B3:G3)/2),"correct","incorrect")</f>
        <v>incorrect</v>
      </c>
      <c r="J3" s="21"/>
      <c r="K3" s="9" t="e">
        <f t="shared" si="0"/>
        <v>#DIV/0!</v>
      </c>
    </row>
    <row r="4" spans="1:11" x14ac:dyDescent="0.35">
      <c r="A4" s="8" t="s">
        <v>11</v>
      </c>
      <c r="B4" s="23">
        <v>9951717</v>
      </c>
      <c r="C4" s="19">
        <v>875200</v>
      </c>
      <c r="D4" s="19">
        <v>-632524</v>
      </c>
      <c r="E4" s="19">
        <v>9925604</v>
      </c>
      <c r="F4" s="19">
        <v>923883</v>
      </c>
      <c r="G4" s="19">
        <v>-732043</v>
      </c>
      <c r="H4" s="20"/>
      <c r="I4" s="9" t="str">
        <f t="shared" si="1"/>
        <v>incorrect</v>
      </c>
      <c r="J4" s="21"/>
      <c r="K4" s="9" t="e">
        <f t="shared" si="0"/>
        <v>#DIV/0!</v>
      </c>
    </row>
    <row r="5" spans="1:11" x14ac:dyDescent="0.35">
      <c r="A5" s="8" t="s">
        <v>12</v>
      </c>
      <c r="B5" s="23">
        <v>9373746</v>
      </c>
      <c r="C5" s="19">
        <v>28805400</v>
      </c>
      <c r="D5" s="19">
        <v>-10027172</v>
      </c>
      <c r="E5" s="19">
        <v>9389904</v>
      </c>
      <c r="F5" s="19">
        <v>29913940</v>
      </c>
      <c r="G5" s="19">
        <v>-15323269</v>
      </c>
      <c r="H5" s="20"/>
      <c r="I5" s="9" t="str">
        <f t="shared" si="1"/>
        <v>incorrect</v>
      </c>
      <c r="J5" s="21"/>
      <c r="K5" s="9" t="e">
        <f t="shared" si="0"/>
        <v>#DIV/0!</v>
      </c>
    </row>
    <row r="6" spans="1:11" x14ac:dyDescent="0.35">
      <c r="A6" s="8" t="s">
        <v>13</v>
      </c>
      <c r="B6" s="23">
        <v>17641642</v>
      </c>
      <c r="C6" s="19">
        <v>2957700</v>
      </c>
      <c r="D6" s="19">
        <v>-1288330</v>
      </c>
      <c r="E6" s="19">
        <v>17696453</v>
      </c>
      <c r="F6" s="19">
        <v>3134830</v>
      </c>
      <c r="G6" s="19">
        <v>-1593623</v>
      </c>
      <c r="H6" s="20"/>
      <c r="I6" s="9" t="str">
        <f t="shared" si="1"/>
        <v>incorrect</v>
      </c>
      <c r="J6" s="21"/>
      <c r="K6" s="9" t="e">
        <f t="shared" si="0"/>
        <v>#DIV/0!</v>
      </c>
    </row>
    <row r="7" spans="1:11" x14ac:dyDescent="0.35">
      <c r="A7" s="8" t="s">
        <v>14</v>
      </c>
      <c r="B7" s="23">
        <v>19864819</v>
      </c>
      <c r="C7" s="19">
        <v>1206600</v>
      </c>
      <c r="D7" s="19">
        <v>-920298</v>
      </c>
      <c r="E7" s="19">
        <v>19866867</v>
      </c>
      <c r="F7" s="19">
        <v>1102383</v>
      </c>
      <c r="G7" s="19">
        <v>-1037432</v>
      </c>
      <c r="H7" s="20"/>
      <c r="I7" s="9" t="str">
        <f t="shared" si="1"/>
        <v>incorrect</v>
      </c>
      <c r="J7" s="21"/>
      <c r="K7" s="9" t="e">
        <f t="shared" si="0"/>
        <v>#DIV/0!</v>
      </c>
    </row>
    <row r="8" spans="1:11" x14ac:dyDescent="0.35">
      <c r="A8" s="8" t="s">
        <v>15</v>
      </c>
      <c r="B8" s="23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20"/>
      <c r="I8" s="9" t="str">
        <f t="shared" si="1"/>
        <v>correct</v>
      </c>
      <c r="J8" s="21"/>
      <c r="K8" s="9" t="e">
        <f t="shared" si="0"/>
        <v>#DIV/0!</v>
      </c>
    </row>
    <row r="9" spans="1:11" x14ac:dyDescent="0.35">
      <c r="A9" s="8" t="s">
        <v>16</v>
      </c>
      <c r="B9" s="23">
        <v>10505256</v>
      </c>
      <c r="C9" s="19">
        <v>1165200</v>
      </c>
      <c r="D9" s="19">
        <v>-793350</v>
      </c>
      <c r="E9" s="19">
        <v>10529512</v>
      </c>
      <c r="F9" s="19">
        <v>1199423</v>
      </c>
      <c r="G9" s="19">
        <v>-843924</v>
      </c>
      <c r="H9" s="20"/>
      <c r="I9" s="9" t="str">
        <f t="shared" si="1"/>
        <v>incorrect</v>
      </c>
      <c r="J9" s="21"/>
      <c r="K9" s="9" t="e">
        <f t="shared" si="0"/>
        <v>#DIV/0!</v>
      </c>
    </row>
    <row r="10" spans="1:11" x14ac:dyDescent="0.35">
      <c r="A10" s="8" t="s">
        <v>17</v>
      </c>
      <c r="B10" s="24">
        <f t="shared" ref="B10:H10" si="2">SUM(B2:B9)</f>
        <v>106425556</v>
      </c>
      <c r="C10" s="24">
        <f t="shared" si="2"/>
        <v>37712900</v>
      </c>
      <c r="D10" s="24">
        <f t="shared" si="2"/>
        <v>-15296685</v>
      </c>
      <c r="E10" s="24">
        <f t="shared" si="2"/>
        <v>106680585</v>
      </c>
      <c r="F10" s="24">
        <f t="shared" si="2"/>
        <v>39241265</v>
      </c>
      <c r="G10" s="24">
        <f t="shared" si="2"/>
        <v>-21282556</v>
      </c>
      <c r="H10" s="22">
        <f t="shared" si="2"/>
        <v>0</v>
      </c>
      <c r="I10" s="9"/>
      <c r="J10" s="9"/>
      <c r="K10" s="9"/>
    </row>
  </sheetData>
  <sheetProtection algorithmName="SHA-512" hashValue="6wVUyBZgkS1M/WsuISpp+j5ztR3zDBtYbygBNcJ4TqZDjrV5wDPNjTRiaavTjUNdIfu6evVMlDE+jonMLwN77g==" saltValue="3rpn6Vn0iL9DPEi5lNxgUQ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70438-26A6-43DD-9FED-0C8E52D57504}">
  <dimension ref="A1:D10"/>
  <sheetViews>
    <sheetView workbookViewId="0">
      <selection activeCell="C2" sqref="C2:C9"/>
    </sheetView>
  </sheetViews>
  <sheetFormatPr defaultRowHeight="15.5" x14ac:dyDescent="0.35"/>
  <cols>
    <col min="1" max="1" width="8.54296875" style="12" bestFit="1" customWidth="1"/>
    <col min="2" max="2" width="15.1796875" style="12" bestFit="1" customWidth="1"/>
    <col min="3" max="3" width="15.81640625" style="13" bestFit="1" customWidth="1"/>
    <col min="4" max="4" width="10.1796875" style="14" bestFit="1" customWidth="1"/>
  </cols>
  <sheetData>
    <row r="1" spans="1:4" x14ac:dyDescent="0.35">
      <c r="A1" s="1" t="s">
        <v>0</v>
      </c>
      <c r="B1" s="1" t="s">
        <v>18</v>
      </c>
      <c r="C1" s="2" t="s">
        <v>19</v>
      </c>
      <c r="D1" s="3"/>
    </row>
    <row r="2" spans="1:4" x14ac:dyDescent="0.35">
      <c r="A2" s="8" t="s">
        <v>9</v>
      </c>
      <c r="B2" s="19">
        <v>44520177</v>
      </c>
      <c r="C2" s="21"/>
      <c r="D2" s="9" t="str">
        <f t="shared" ref="D2:D9" si="0">IF(C2=B2/B$10,"correct","incorrect")</f>
        <v>incorrect</v>
      </c>
    </row>
    <row r="3" spans="1:4" x14ac:dyDescent="0.35">
      <c r="A3" s="8" t="s">
        <v>10</v>
      </c>
      <c r="B3" s="19">
        <v>17703518</v>
      </c>
      <c r="C3" s="21"/>
      <c r="D3" s="9" t="str">
        <f t="shared" si="0"/>
        <v>incorrect</v>
      </c>
    </row>
    <row r="4" spans="1:4" x14ac:dyDescent="0.35">
      <c r="A4" s="8" t="s">
        <v>11</v>
      </c>
      <c r="B4" s="19">
        <v>16755565</v>
      </c>
      <c r="C4" s="21"/>
      <c r="D4" s="9" t="str">
        <f t="shared" si="0"/>
        <v>incorrect</v>
      </c>
    </row>
    <row r="5" spans="1:4" x14ac:dyDescent="0.35">
      <c r="A5" s="8" t="s">
        <v>12</v>
      </c>
      <c r="B5" s="19">
        <v>14737275</v>
      </c>
      <c r="C5" s="21"/>
      <c r="D5" s="9" t="str">
        <f t="shared" si="0"/>
        <v>incorrect</v>
      </c>
    </row>
    <row r="6" spans="1:4" x14ac:dyDescent="0.35">
      <c r="A6" s="8" t="s">
        <v>13</v>
      </c>
      <c r="B6" s="19">
        <v>27899163</v>
      </c>
      <c r="C6" s="21"/>
      <c r="D6" s="9" t="str">
        <f t="shared" si="0"/>
        <v>incorrect</v>
      </c>
    </row>
    <row r="7" spans="1:4" x14ac:dyDescent="0.35">
      <c r="A7" s="8" t="s">
        <v>14</v>
      </c>
      <c r="B7" s="19">
        <v>31776352</v>
      </c>
      <c r="C7" s="21"/>
      <c r="D7" s="9" t="str">
        <f t="shared" si="0"/>
        <v>incorrect</v>
      </c>
    </row>
    <row r="8" spans="1:4" x14ac:dyDescent="0.35">
      <c r="A8" s="8" t="s">
        <v>15</v>
      </c>
      <c r="B8" s="19">
        <v>3234</v>
      </c>
      <c r="C8" s="21"/>
      <c r="D8" s="9" t="str">
        <f t="shared" si="0"/>
        <v>incorrect</v>
      </c>
    </row>
    <row r="9" spans="1:4" x14ac:dyDescent="0.35">
      <c r="A9" s="8" t="s">
        <v>16</v>
      </c>
      <c r="B9" s="19">
        <v>15821735</v>
      </c>
      <c r="C9" s="21"/>
      <c r="D9" s="9" t="str">
        <f t="shared" si="0"/>
        <v>incorrect</v>
      </c>
    </row>
    <row r="10" spans="1:4" x14ac:dyDescent="0.35">
      <c r="A10" s="8" t="s">
        <v>17</v>
      </c>
      <c r="B10" s="22">
        <f>SUM(B2:B9)</f>
        <v>169217019</v>
      </c>
    </row>
  </sheetData>
  <sheetProtection algorithmName="SHA-512" hashValue="l3avN4YAtDiVJvp804Eoxtet3i/mfVH1Vp3393zcI5+Wzz/kbCn+9ZVwzffnv2CL2C3LsU3uUfAzrDRDXmswLg==" saltValue="jpbGTQWG/jt2OT4m1KhAIw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F1986-FE36-4DF3-BE45-87F7DBBDB34C}">
  <dimension ref="A1:D10"/>
  <sheetViews>
    <sheetView workbookViewId="0">
      <selection activeCell="C7" sqref="C7"/>
    </sheetView>
  </sheetViews>
  <sheetFormatPr defaultRowHeight="15.5" x14ac:dyDescent="0.35"/>
  <cols>
    <col min="1" max="1" width="8.54296875" style="12" bestFit="1" customWidth="1"/>
    <col min="2" max="2" width="15.1796875" style="13" bestFit="1" customWidth="1"/>
    <col min="3" max="3" width="17.453125" style="13" bestFit="1" customWidth="1"/>
    <col min="4" max="4" width="8.7265625" style="14"/>
  </cols>
  <sheetData>
    <row r="1" spans="1:4" x14ac:dyDescent="0.35">
      <c r="A1" s="1" t="s">
        <v>0</v>
      </c>
      <c r="B1" s="1" t="s">
        <v>20</v>
      </c>
      <c r="C1" s="2" t="s">
        <v>21</v>
      </c>
      <c r="D1" s="3"/>
    </row>
    <row r="2" spans="1:4" x14ac:dyDescent="0.35">
      <c r="A2" s="8" t="s">
        <v>9</v>
      </c>
      <c r="B2" s="19">
        <v>3912811</v>
      </c>
      <c r="C2" s="21"/>
      <c r="D2" s="9" t="str">
        <f t="shared" ref="D2:D9" si="0">IF(C2=B2/B$10,"correct","incorrect")</f>
        <v>incorrect</v>
      </c>
    </row>
    <row r="3" spans="1:4" x14ac:dyDescent="0.35">
      <c r="A3" s="8" t="s">
        <v>10</v>
      </c>
      <c r="B3" s="19">
        <v>2723091</v>
      </c>
      <c r="C3" s="21"/>
      <c r="D3" s="9" t="str">
        <f t="shared" si="0"/>
        <v>incorrect</v>
      </c>
    </row>
    <row r="4" spans="1:4" x14ac:dyDescent="0.35">
      <c r="A4" s="8" t="s">
        <v>11</v>
      </c>
      <c r="B4" s="19">
        <v>3686920</v>
      </c>
      <c r="C4" s="21"/>
      <c r="D4" s="9" t="str">
        <f t="shared" si="0"/>
        <v>incorrect</v>
      </c>
    </row>
    <row r="5" spans="1:4" x14ac:dyDescent="0.35">
      <c r="A5" s="8" t="s">
        <v>12</v>
      </c>
      <c r="B5" s="19">
        <v>12644506</v>
      </c>
      <c r="C5" s="21"/>
      <c r="D5" s="9" t="str">
        <f t="shared" si="0"/>
        <v>incorrect</v>
      </c>
    </row>
    <row r="6" spans="1:4" x14ac:dyDescent="0.35">
      <c r="A6" s="8" t="s">
        <v>13</v>
      </c>
      <c r="B6" s="19">
        <v>3286511</v>
      </c>
      <c r="C6" s="21"/>
      <c r="D6" s="9" t="str">
        <f t="shared" si="0"/>
        <v>incorrect</v>
      </c>
    </row>
    <row r="7" spans="1:4" x14ac:dyDescent="0.35">
      <c r="A7" s="8" t="s">
        <v>14</v>
      </c>
      <c r="B7" s="19">
        <v>3186697</v>
      </c>
      <c r="C7" s="21"/>
      <c r="D7" s="9" t="str">
        <f t="shared" si="0"/>
        <v>incorrect</v>
      </c>
    </row>
    <row r="8" spans="1:4" x14ac:dyDescent="0.35">
      <c r="A8" s="8" t="s">
        <v>15</v>
      </c>
      <c r="B8" s="19">
        <v>0</v>
      </c>
      <c r="C8" s="21"/>
      <c r="D8" s="9" t="str">
        <f t="shared" si="0"/>
        <v>correct</v>
      </c>
    </row>
    <row r="9" spans="1:4" x14ac:dyDescent="0.35">
      <c r="A9" s="8" t="s">
        <v>16</v>
      </c>
      <c r="B9" s="19">
        <v>3081121</v>
      </c>
      <c r="C9" s="21"/>
      <c r="D9" s="9" t="str">
        <f t="shared" si="0"/>
        <v>incorrect</v>
      </c>
    </row>
    <row r="10" spans="1:4" x14ac:dyDescent="0.35">
      <c r="A10" s="8" t="s">
        <v>17</v>
      </c>
      <c r="B10" s="22">
        <f>SUM(B2:B9)</f>
        <v>32521657</v>
      </c>
    </row>
  </sheetData>
  <sheetProtection algorithmName="SHA-512" hashValue="AiDw85Ei1PE66KoUlqybz163H4CHHDIn5q9t+D+dN3n5oQCtAU+e3mr0QtXdn+1gN8tOmmQCgnSeQ0WLRd/s0w==" saltValue="mzXhx+E4HXHnw0ArPCvxig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86DB-34A1-423F-A09B-5713175F7DCE}">
  <dimension ref="A1:R17"/>
  <sheetViews>
    <sheetView tabSelected="1" topLeftCell="B1" workbookViewId="0">
      <selection activeCell="G5" sqref="G5"/>
    </sheetView>
  </sheetViews>
  <sheetFormatPr defaultRowHeight="15.5" x14ac:dyDescent="0.35"/>
  <cols>
    <col min="1" max="1" width="8.54296875" style="12" bestFit="1" customWidth="1"/>
    <col min="2" max="2" width="8.54296875" style="12" customWidth="1"/>
    <col min="3" max="3" width="10.81640625" style="12" bestFit="1" customWidth="1"/>
    <col min="4" max="4" width="19" style="13" bestFit="1" customWidth="1"/>
    <col min="5" max="5" width="13" style="14" bestFit="1" customWidth="1"/>
    <col min="6" max="6" width="16.453125" style="14" customWidth="1"/>
    <col min="7" max="7" width="36.81640625" style="13" bestFit="1" customWidth="1"/>
    <col min="8" max="8" width="8.7265625" style="14"/>
    <col min="9" max="9" width="25.1796875" style="13" bestFit="1" customWidth="1"/>
    <col min="10" max="10" width="8.7265625" style="14"/>
    <col min="11" max="11" width="28.54296875" style="15" bestFit="1" customWidth="1"/>
    <col min="12" max="12" width="4.453125" style="16" customWidth="1"/>
    <col min="13" max="13" width="30.26953125" style="13" bestFit="1" customWidth="1"/>
    <col min="14" max="14" width="8.7265625" style="14"/>
    <col min="15" max="15" width="9.1796875" style="14" bestFit="1" customWidth="1"/>
    <col min="16" max="16" width="10.81640625" style="14" bestFit="1" customWidth="1"/>
    <col min="17" max="17" width="15.453125" style="13" bestFit="1" customWidth="1"/>
    <col min="18" max="18" width="8.7265625" style="14"/>
  </cols>
  <sheetData>
    <row r="1" spans="1:18" x14ac:dyDescent="0.35">
      <c r="A1" s="1" t="s">
        <v>0</v>
      </c>
      <c r="B1" s="1" t="s">
        <v>22</v>
      </c>
      <c r="C1" s="1"/>
      <c r="D1" s="2" t="s">
        <v>8</v>
      </c>
      <c r="E1" s="2" t="s">
        <v>19</v>
      </c>
      <c r="F1" s="2" t="s">
        <v>21</v>
      </c>
      <c r="G1" s="2" t="s">
        <v>23</v>
      </c>
      <c r="H1" s="3"/>
      <c r="I1" s="4" t="s">
        <v>24</v>
      </c>
      <c r="J1" s="5"/>
      <c r="K1" s="6" t="s">
        <v>25</v>
      </c>
      <c r="L1" s="7"/>
      <c r="M1" s="4" t="s">
        <v>26</v>
      </c>
      <c r="N1" s="5"/>
      <c r="O1" s="5" t="s">
        <v>27</v>
      </c>
      <c r="P1" s="5"/>
      <c r="Q1" s="4" t="s">
        <v>28</v>
      </c>
      <c r="R1" s="5"/>
    </row>
    <row r="2" spans="1:18" x14ac:dyDescent="0.35">
      <c r="A2" s="8" t="s">
        <v>9</v>
      </c>
      <c r="B2" s="25"/>
      <c r="C2" s="9" t="str">
        <f t="shared" ref="C2:C6" si="0">IF(B2="Yes","correct","incorrect")</f>
        <v>incorrect</v>
      </c>
      <c r="D2" s="26">
        <f>+'Property by State'!J2</f>
        <v>0</v>
      </c>
      <c r="E2" s="26">
        <f>+'Sales by State'!C2</f>
        <v>0</v>
      </c>
      <c r="F2" s="26">
        <f>+'Payroll by State'!C2</f>
        <v>0</v>
      </c>
      <c r="G2" s="10"/>
      <c r="H2" s="9" t="str">
        <f t="shared" ref="H2:H7" si="1">IF(G2="Sales","correct","incorrect")</f>
        <v>incorrect</v>
      </c>
      <c r="I2" s="21"/>
      <c r="J2" s="9" t="str">
        <f>IF(I2=E2,"correct","incorrect")</f>
        <v>correct</v>
      </c>
      <c r="K2" s="11">
        <v>24850000</v>
      </c>
      <c r="L2" s="9"/>
      <c r="M2" s="28"/>
      <c r="N2" s="9" t="str">
        <f>IF(M2=+I2*K2,"correct","incorrect")</f>
        <v>correct</v>
      </c>
      <c r="O2" s="29"/>
      <c r="P2" s="9" t="str">
        <f>IF(O2=7.5%,"correct","incorrect")</f>
        <v>incorrect</v>
      </c>
      <c r="Q2" s="20"/>
      <c r="R2" s="9" t="str">
        <f>IF(Q2=(M2*O2),"correct","incorrect")</f>
        <v>correct</v>
      </c>
    </row>
    <row r="3" spans="1:18" x14ac:dyDescent="0.35">
      <c r="A3" s="8" t="s">
        <v>10</v>
      </c>
      <c r="B3" s="25"/>
      <c r="C3" s="9" t="str">
        <f t="shared" si="0"/>
        <v>incorrect</v>
      </c>
      <c r="D3" s="26">
        <f>+'Property by State'!J3</f>
        <v>0</v>
      </c>
      <c r="E3" s="26">
        <f>+'Sales by State'!C3</f>
        <v>0</v>
      </c>
      <c r="F3" s="26">
        <f>+'Payroll by State'!C3</f>
        <v>0</v>
      </c>
      <c r="G3" s="10"/>
      <c r="H3" s="9" t="str">
        <f t="shared" si="1"/>
        <v>incorrect</v>
      </c>
      <c r="I3" s="21"/>
      <c r="J3" s="9" t="str">
        <f t="shared" ref="J3:J7" si="2">IF(I3=E3,"correct","incorrect")</f>
        <v>correct</v>
      </c>
      <c r="K3" s="11">
        <v>24850000</v>
      </c>
      <c r="L3" s="9"/>
      <c r="M3" s="28"/>
      <c r="N3" s="9" t="str">
        <f t="shared" ref="N3:N9" si="3">IF(M3=+I3*K3,"correct","incorrect")</f>
        <v>correct</v>
      </c>
      <c r="O3" s="29"/>
      <c r="P3" s="9" t="str">
        <f>IF(O3=8.7%,"correct","incorrect")</f>
        <v>incorrect</v>
      </c>
      <c r="Q3" s="20"/>
      <c r="R3" s="9" t="str">
        <f t="shared" ref="R3:R9" si="4">IF(Q3=(M3*O3),"correct","incorrect")</f>
        <v>correct</v>
      </c>
    </row>
    <row r="4" spans="1:18" x14ac:dyDescent="0.35">
      <c r="A4" s="8" t="s">
        <v>11</v>
      </c>
      <c r="B4" s="25"/>
      <c r="C4" s="9" t="str">
        <f t="shared" si="0"/>
        <v>incorrect</v>
      </c>
      <c r="D4" s="26">
        <f>+'Property by State'!J4</f>
        <v>0</v>
      </c>
      <c r="E4" s="26">
        <f>+'Sales by State'!C4</f>
        <v>0</v>
      </c>
      <c r="F4" s="26">
        <f>+'Payroll by State'!C4</f>
        <v>0</v>
      </c>
      <c r="G4" s="10"/>
      <c r="H4" s="9" t="str">
        <f t="shared" si="1"/>
        <v>incorrect</v>
      </c>
      <c r="I4" s="21"/>
      <c r="J4" s="9" t="str">
        <f t="shared" si="2"/>
        <v>correct</v>
      </c>
      <c r="K4" s="11">
        <v>24850000</v>
      </c>
      <c r="L4" s="9"/>
      <c r="M4" s="28"/>
      <c r="N4" s="9" t="str">
        <f t="shared" si="3"/>
        <v>correct</v>
      </c>
      <c r="O4" s="29"/>
      <c r="P4" s="9" t="str">
        <f>IF(O4=8.25%,"correct","incorrect")</f>
        <v>incorrect</v>
      </c>
      <c r="Q4" s="20"/>
      <c r="R4" s="9" t="str">
        <f t="shared" si="4"/>
        <v>correct</v>
      </c>
    </row>
    <row r="5" spans="1:18" x14ac:dyDescent="0.35">
      <c r="A5" s="8" t="s">
        <v>12</v>
      </c>
      <c r="B5" s="25"/>
      <c r="C5" s="9" t="str">
        <f t="shared" si="0"/>
        <v>incorrect</v>
      </c>
      <c r="D5" s="26">
        <f>+'Property by State'!J5</f>
        <v>0</v>
      </c>
      <c r="E5" s="26">
        <f>+'Sales by State'!C5</f>
        <v>0</v>
      </c>
      <c r="F5" s="26">
        <f>+'Payroll by State'!C5</f>
        <v>0</v>
      </c>
      <c r="G5" s="10"/>
      <c r="H5" s="9" t="str">
        <f t="shared" si="1"/>
        <v>incorrect</v>
      </c>
      <c r="I5" s="21"/>
      <c r="J5" s="9" t="str">
        <f t="shared" si="2"/>
        <v>correct</v>
      </c>
      <c r="K5" s="11">
        <v>24850000</v>
      </c>
      <c r="L5" s="9"/>
      <c r="M5" s="28"/>
      <c r="N5" s="9" t="str">
        <f t="shared" si="3"/>
        <v>correct</v>
      </c>
      <c r="O5" s="29"/>
      <c r="P5" s="9" t="str">
        <f>IF(O5=9%,"correct","incorrect")</f>
        <v>incorrect</v>
      </c>
      <c r="Q5" s="20"/>
      <c r="R5" s="9" t="str">
        <f t="shared" si="4"/>
        <v>correct</v>
      </c>
    </row>
    <row r="6" spans="1:18" x14ac:dyDescent="0.35">
      <c r="A6" s="8" t="s">
        <v>13</v>
      </c>
      <c r="B6" s="25"/>
      <c r="C6" s="9" t="str">
        <f t="shared" si="0"/>
        <v>incorrect</v>
      </c>
      <c r="D6" s="26">
        <f>+'Property by State'!J6</f>
        <v>0</v>
      </c>
      <c r="E6" s="26">
        <f>+'Sales by State'!C6</f>
        <v>0</v>
      </c>
      <c r="F6" s="26">
        <f>+'Payroll by State'!C6</f>
        <v>0</v>
      </c>
      <c r="G6" s="10"/>
      <c r="H6" s="9" t="str">
        <f t="shared" si="1"/>
        <v>incorrect</v>
      </c>
      <c r="I6" s="21"/>
      <c r="J6" s="9" t="str">
        <f t="shared" si="2"/>
        <v>correct</v>
      </c>
      <c r="K6" s="11">
        <v>24850000</v>
      </c>
      <c r="L6" s="9"/>
      <c r="M6" s="28"/>
      <c r="N6" s="9" t="str">
        <f t="shared" si="3"/>
        <v>correct</v>
      </c>
      <c r="O6" s="29"/>
      <c r="P6" s="9" t="str">
        <f>IF(O6=6.5%,"correct","incorrect")</f>
        <v>incorrect</v>
      </c>
      <c r="Q6" s="20"/>
      <c r="R6" s="9" t="str">
        <f t="shared" si="4"/>
        <v>correct</v>
      </c>
    </row>
    <row r="7" spans="1:18" x14ac:dyDescent="0.35">
      <c r="A7" s="8" t="s">
        <v>14</v>
      </c>
      <c r="B7" s="25"/>
      <c r="C7" s="9" t="str">
        <f>IF(B7="Yes","correct","incorrect")</f>
        <v>incorrect</v>
      </c>
      <c r="D7" s="26">
        <f>+'Property by State'!J7</f>
        <v>0</v>
      </c>
      <c r="E7" s="26">
        <f>+'Sales by State'!C7</f>
        <v>0</v>
      </c>
      <c r="F7" s="26">
        <f>+'Payroll by State'!C7</f>
        <v>0</v>
      </c>
      <c r="G7" s="10"/>
      <c r="H7" s="9" t="str">
        <f t="shared" si="1"/>
        <v>incorrect</v>
      </c>
      <c r="I7" s="21"/>
      <c r="J7" s="9" t="str">
        <f t="shared" si="2"/>
        <v>correct</v>
      </c>
      <c r="K7" s="11">
        <v>24850000</v>
      </c>
      <c r="L7" s="9"/>
      <c r="M7" s="28"/>
      <c r="N7" s="9" t="str">
        <f t="shared" si="3"/>
        <v>correct</v>
      </c>
      <c r="O7" s="29"/>
      <c r="P7" s="9" t="str">
        <f>IF(O7=7.99%,"correct","incorrect")</f>
        <v>incorrect</v>
      </c>
      <c r="Q7" s="20"/>
      <c r="R7" s="9" t="str">
        <f t="shared" si="4"/>
        <v>correct</v>
      </c>
    </row>
    <row r="8" spans="1:18" x14ac:dyDescent="0.35">
      <c r="A8" s="8" t="s">
        <v>15</v>
      </c>
      <c r="B8" s="25"/>
      <c r="C8" s="9" t="str">
        <f>IF(B8="No","correct","incorrect")</f>
        <v>incorrect</v>
      </c>
      <c r="D8" s="26"/>
      <c r="E8" s="26"/>
      <c r="F8" s="26"/>
      <c r="G8" s="10"/>
      <c r="H8" s="9"/>
      <c r="I8" s="21"/>
      <c r="J8" s="9"/>
      <c r="K8" s="11"/>
      <c r="L8" s="9"/>
      <c r="M8" s="28"/>
      <c r="N8" s="9"/>
      <c r="O8" s="29"/>
      <c r="P8" s="9"/>
      <c r="Q8" s="20"/>
      <c r="R8" s="9"/>
    </row>
    <row r="9" spans="1:18" x14ac:dyDescent="0.35">
      <c r="A9" s="8" t="s">
        <v>16</v>
      </c>
      <c r="B9" s="25"/>
      <c r="C9" s="9" t="str">
        <f t="shared" ref="C9" si="5">IF(B9="Yes","correct","incorrect")</f>
        <v>incorrect</v>
      </c>
      <c r="D9" s="26">
        <f>+'Property by State'!J9</f>
        <v>0</v>
      </c>
      <c r="E9" s="26">
        <f>+'Sales by State'!C9</f>
        <v>0</v>
      </c>
      <c r="F9" s="26">
        <f>+'Payroll by State'!C9</f>
        <v>0</v>
      </c>
      <c r="G9" s="10"/>
      <c r="H9" s="9" t="str">
        <f>IF(G9="Double Wtd Sales","correct","incorrect")</f>
        <v>incorrect</v>
      </c>
      <c r="I9" s="21"/>
      <c r="J9" s="9" t="str">
        <f>IF(I9=((+E9+E9+D9+F9)/4),"correct","incorrect")</f>
        <v>correct</v>
      </c>
      <c r="K9" s="11">
        <v>24850000</v>
      </c>
      <c r="L9" s="9"/>
      <c r="M9" s="28"/>
      <c r="N9" s="9" t="str">
        <f t="shared" si="3"/>
        <v>correct</v>
      </c>
      <c r="O9" s="29"/>
      <c r="P9" s="9" t="str">
        <f>IF(O9=6%,"correct","incorrect")</f>
        <v>incorrect</v>
      </c>
      <c r="Q9" s="20"/>
      <c r="R9" s="9" t="str">
        <f t="shared" si="4"/>
        <v>correct</v>
      </c>
    </row>
    <row r="10" spans="1:18" ht="16" thickBot="1" x14ac:dyDescent="0.4">
      <c r="I10" s="27"/>
      <c r="P10" s="5" t="s">
        <v>17</v>
      </c>
      <c r="Q10" s="31"/>
    </row>
    <row r="13" spans="1:18" x14ac:dyDescent="0.35">
      <c r="B13" s="5" t="s">
        <v>29</v>
      </c>
      <c r="G13" s="5" t="s">
        <v>30</v>
      </c>
    </row>
    <row r="14" spans="1:18" x14ac:dyDescent="0.35">
      <c r="B14" s="30" t="s">
        <v>31</v>
      </c>
      <c r="G14" s="10" t="s">
        <v>32</v>
      </c>
    </row>
    <row r="15" spans="1:18" x14ac:dyDescent="0.35">
      <c r="B15" s="30" t="s">
        <v>33</v>
      </c>
      <c r="G15" s="10" t="s">
        <v>34</v>
      </c>
    </row>
    <row r="16" spans="1:18" x14ac:dyDescent="0.35">
      <c r="G16" s="10" t="s">
        <v>18</v>
      </c>
    </row>
    <row r="17" spans="7:7" x14ac:dyDescent="0.35">
      <c r="G17" s="17" t="s">
        <v>35</v>
      </c>
    </row>
  </sheetData>
  <sheetProtection algorithmName="SHA-512" hashValue="9mTJrCPYFs2KF6aB4vHe0GGK+N5+L+lih06W5pBuILm+GsCJt+PppGQ9IAY5EyzRid40aDtw+r4IpXMZ8Jj45Q==" saltValue="/OOrOMBqq1O8sp87+7opPg==" spinCount="100000" sheet="1" objects="1" scenarios="1" selectLockedCells="1"/>
  <dataValidations count="1">
    <dataValidation type="list" allowBlank="1" showInputMessage="1" showErrorMessage="1" sqref="G2:G9" xr:uid="{AC27970C-39F9-4078-B36D-A124B4DE3AD8}">
      <formula1>$G$14:$G$17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Property by State</vt:lpstr>
      <vt:lpstr>Sales by State</vt:lpstr>
      <vt:lpstr>Payroll by State</vt:lpstr>
      <vt:lpstr>Apportioned Income &amp; State 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Hansen</dc:creator>
  <cp:keywords/>
  <dc:description/>
  <cp:lastModifiedBy>Paul Bonner</cp:lastModifiedBy>
  <cp:revision/>
  <dcterms:created xsi:type="dcterms:W3CDTF">2025-10-15T01:30:30Z</dcterms:created>
  <dcterms:modified xsi:type="dcterms:W3CDTF">2025-11-05T14:18:23Z</dcterms:modified>
  <cp:category/>
  <cp:contentStatus/>
</cp:coreProperties>
</file>